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85" windowWidth="14955" windowHeight="8955" activeTab="1"/>
  </bookViews>
  <sheets>
    <sheet name="Diagramm1" sheetId="1" r:id="rId1"/>
    <sheet name="Tabelle1" sheetId="2" r:id="rId2"/>
    <sheet name="Diagramm2" sheetId="3" r:id="rId3"/>
    <sheet name="Tabelle2" sheetId="4" r:id="rId4"/>
    <sheet name="Diagramm3" sheetId="5" r:id="rId5"/>
    <sheet name="Tabelle3" sheetId="6" r:id="rId6"/>
    <sheet name="Diagramm4" sheetId="7" r:id="rId7"/>
    <sheet name="Tabelle4" sheetId="8" r:id="rId8"/>
    <sheet name="Diagramm5" sheetId="9" r:id="rId9"/>
    <sheet name="Tabelle5" sheetId="10" r:id="rId10"/>
    <sheet name="Diagramm6" sheetId="11" r:id="rId11"/>
    <sheet name="Tabelle7" sheetId="12" r:id="rId12"/>
    <sheet name="Tabelle6" sheetId="13" r:id="rId13"/>
  </sheets>
  <definedNames/>
  <calcPr fullCalcOnLoad="1"/>
</workbook>
</file>

<file path=xl/sharedStrings.xml><?xml version="1.0" encoding="utf-8"?>
<sst xmlns="http://schemas.openxmlformats.org/spreadsheetml/2006/main" count="658" uniqueCount="92">
  <si>
    <t>Boat design</t>
  </si>
  <si>
    <t>Hull surface</t>
  </si>
  <si>
    <t>km/h</t>
  </si>
  <si>
    <t>kn</t>
  </si>
  <si>
    <t>km</t>
  </si>
  <si>
    <r>
      <t>m</t>
    </r>
    <r>
      <rPr>
        <vertAlign val="superscript"/>
        <sz val="10"/>
        <rFont val="Arial"/>
        <family val="2"/>
      </rPr>
      <t>2</t>
    </r>
  </si>
  <si>
    <t>kg</t>
  </si>
  <si>
    <t>Sulkava Single by Thero Halme</t>
  </si>
  <si>
    <t>Sulkava Double by Thero Halme</t>
  </si>
  <si>
    <t>St. Lawrence River Skiff (Gardner)</t>
  </si>
  <si>
    <t>Superfly Guide Holzmodel 2</t>
  </si>
  <si>
    <t>Thames Skiff 20</t>
  </si>
  <si>
    <t>Freedom 17</t>
  </si>
  <si>
    <t>Saranac Laker</t>
  </si>
  <si>
    <t>Thor</t>
  </si>
  <si>
    <t>Herreshoff 17 Rowboat</t>
  </si>
  <si>
    <t>Adirondack Durant 1</t>
  </si>
  <si>
    <t>Ugo-Nomad canoe</t>
  </si>
  <si>
    <t>Firefly 18</t>
  </si>
  <si>
    <t>Peterborough Canoe</t>
  </si>
  <si>
    <t>Romax built</t>
  </si>
  <si>
    <t>Stoney Lake</t>
  </si>
  <si>
    <t>Kipawa 2 (Plywood)</t>
  </si>
  <si>
    <t>Big Guide</t>
  </si>
  <si>
    <t>Bailey Whitehall</t>
  </si>
  <si>
    <t>Bufflehead</t>
  </si>
  <si>
    <t>Peregrine</t>
  </si>
  <si>
    <t>Prospector 16</t>
  </si>
  <si>
    <t>Drake 17</t>
  </si>
  <si>
    <t>Flywood stretched</t>
  </si>
  <si>
    <t>Cape Split Peapod</t>
  </si>
  <si>
    <t>Romax makeover 1</t>
  </si>
  <si>
    <t>Delaware Ducker Dragonfly</t>
  </si>
  <si>
    <t>Romax 1</t>
  </si>
  <si>
    <t>Stretched Gloucester Light Dory</t>
  </si>
  <si>
    <t>Micheal Storer Rowboat</t>
  </si>
  <si>
    <t>Jonsa</t>
  </si>
  <si>
    <t>Delaware Ducker Chapelle 1</t>
  </si>
  <si>
    <t>Flint</t>
  </si>
  <si>
    <t>Nautilus (Welsford)</t>
  </si>
  <si>
    <t>Chamberlaine Skiff</t>
  </si>
  <si>
    <t>Romax - Anders' Variation</t>
  </si>
  <si>
    <t>McInnis Bateau (Plywood)</t>
  </si>
  <si>
    <t>Duck Punt (6mm Plywood)</t>
  </si>
  <si>
    <t>Hiawatha (Plywood)</t>
  </si>
  <si>
    <t>Tumble Two 18</t>
  </si>
  <si>
    <t>LWL</t>
  </si>
  <si>
    <t>BWL</t>
  </si>
  <si>
    <t>m/s</t>
  </si>
  <si>
    <t>cm</t>
  </si>
  <si>
    <t>Draft</t>
  </si>
  <si>
    <t>Freeboard</t>
  </si>
  <si>
    <t>Center depth</t>
  </si>
  <si>
    <t>Wetted surface</t>
  </si>
  <si>
    <t>Big Guide L</t>
  </si>
  <si>
    <t>Speed at 3kg resistance and 135kg displacement</t>
  </si>
  <si>
    <t>Distanc to the fastest boat after one hour</t>
  </si>
  <si>
    <r>
      <t>c</t>
    </r>
    <r>
      <rPr>
        <vertAlign val="subscript"/>
        <sz val="10"/>
        <rFont val="Arial"/>
        <family val="2"/>
      </rPr>
      <t>p</t>
    </r>
  </si>
  <si>
    <t>Vertical center of gravity</t>
  </si>
  <si>
    <t>Righting arm at 15° heel</t>
  </si>
  <si>
    <t>Transverse KM</t>
  </si>
  <si>
    <t>Transverse GM</t>
  </si>
  <si>
    <t>Speed at 3kg resistance and 225kg displacement</t>
  </si>
  <si>
    <t>Speed at 6kg resistance and 225kg displacement</t>
  </si>
  <si>
    <t>Righting Moment/15°</t>
  </si>
  <si>
    <t>Righting Moment/15° Heel</t>
  </si>
  <si>
    <t>Gokstad Faering 150kg</t>
  </si>
  <si>
    <t>Gokstad Faering 240kg</t>
  </si>
  <si>
    <t>Displacement</t>
  </si>
  <si>
    <t>Estimated Boat Weight</t>
  </si>
  <si>
    <t>Ellis Rangeley Boat 17'</t>
  </si>
  <si>
    <t>Whitehall 17'</t>
  </si>
  <si>
    <t>Speed at 10kg resistance and 225kg displacement</t>
  </si>
  <si>
    <t>Speed at 6kg resistance and 135kg displacement</t>
  </si>
  <si>
    <t xml:space="preserve">Georgia Strait Hand Troller </t>
  </si>
  <si>
    <t>Thor 18</t>
  </si>
  <si>
    <t>m</t>
  </si>
  <si>
    <t>Speed at 1,5kg resistance and 135kg displacement</t>
  </si>
  <si>
    <t>Flywood stretched L</t>
  </si>
  <si>
    <t>Tumble Two 16</t>
  </si>
  <si>
    <t>Romax built shrinked</t>
  </si>
  <si>
    <t>Micmac 16</t>
  </si>
  <si>
    <t>Micmac 18</t>
  </si>
  <si>
    <t>Flywood Canoebow L</t>
  </si>
  <si>
    <t>Flywood more beam refined L</t>
  </si>
  <si>
    <t>Flywood V fast L</t>
  </si>
  <si>
    <t>Flywood V+Stem fast L</t>
  </si>
  <si>
    <t>Gorewood Rowboat 3+stem</t>
  </si>
  <si>
    <t>Coastal Rowing Skiff 17'</t>
  </si>
  <si>
    <t>Monument River Wherrry</t>
  </si>
  <si>
    <t>Ply Gore Canoe</t>
  </si>
  <si>
    <t>Speed at 1,5kg resistance and 225kg displacement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</si>
</sst>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Tabelle1!$E$1:$E$2</c:f>
              <c:strCache>
                <c:ptCount val="1"/>
                <c:pt idx="0">
                  <c:v>Speed at 3kg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Tabelle1!$E$3:$E$41</c:f>
              <c:numCache>
                <c:ptCount val="39"/>
                <c:pt idx="0">
                  <c:v>4.826565874730021</c:v>
                </c:pt>
                <c:pt idx="1">
                  <c:v>4.72548596112311</c:v>
                </c:pt>
                <c:pt idx="2">
                  <c:v>4.659395248380129</c:v>
                </c:pt>
                <c:pt idx="3">
                  <c:v>4.608855291576674</c:v>
                </c:pt>
                <c:pt idx="4">
                  <c:v>4.603023758099352</c:v>
                </c:pt>
                <c:pt idx="5">
                  <c:v>4.575809935205184</c:v>
                </c:pt>
                <c:pt idx="6">
                  <c:v>4.546652267818574</c:v>
                </c:pt>
                <c:pt idx="7">
                  <c:v>4.53110151187905</c:v>
                </c:pt>
                <c:pt idx="8">
                  <c:v>4.519438444924407</c:v>
                </c:pt>
                <c:pt idx="9">
                  <c:v>4.49805615550756</c:v>
                </c:pt>
                <c:pt idx="10">
                  <c:v>4.488336933045356</c:v>
                </c:pt>
                <c:pt idx="11">
                  <c:v>4.488336933045356</c:v>
                </c:pt>
                <c:pt idx="12">
                  <c:v>4.47084233261339</c:v>
                </c:pt>
                <c:pt idx="13">
                  <c:v>4.463066954643628</c:v>
                </c:pt>
                <c:pt idx="14">
                  <c:v>4.4377969762419</c:v>
                </c:pt>
                <c:pt idx="15">
                  <c:v>4.430021598272138</c:v>
                </c:pt>
                <c:pt idx="16">
                  <c:v>4.40475161987041</c:v>
                </c:pt>
                <c:pt idx="17">
                  <c:v>4.398920086393089</c:v>
                </c:pt>
                <c:pt idx="18">
                  <c:v>4.398920086393089</c:v>
                </c:pt>
                <c:pt idx="19">
                  <c:v>4.393088552915766</c:v>
                </c:pt>
                <c:pt idx="20">
                  <c:v>4.389200863930886</c:v>
                </c:pt>
                <c:pt idx="21">
                  <c:v>4.389200863930886</c:v>
                </c:pt>
                <c:pt idx="22">
                  <c:v>4.3872570194384455</c:v>
                </c:pt>
                <c:pt idx="23">
                  <c:v>4.37365010799136</c:v>
                </c:pt>
                <c:pt idx="24">
                  <c:v>4.37170626349892</c:v>
                </c:pt>
                <c:pt idx="25">
                  <c:v>4.367818574514039</c:v>
                </c:pt>
                <c:pt idx="26">
                  <c:v>4.365874730021598</c:v>
                </c:pt>
                <c:pt idx="27">
                  <c:v>4.363930885529157</c:v>
                </c:pt>
                <c:pt idx="28">
                  <c:v>4.363930885529157</c:v>
                </c:pt>
                <c:pt idx="29">
                  <c:v>4.360043196544276</c:v>
                </c:pt>
                <c:pt idx="30">
                  <c:v>4.352267818574513</c:v>
                </c:pt>
                <c:pt idx="31">
                  <c:v>4.350323974082074</c:v>
                </c:pt>
                <c:pt idx="32">
                  <c:v>4.332829373650108</c:v>
                </c:pt>
                <c:pt idx="33">
                  <c:v>4.326997840172786</c:v>
                </c:pt>
                <c:pt idx="34">
                  <c:v>4.315334773218143</c:v>
                </c:pt>
                <c:pt idx="35">
                  <c:v>4.315334773218143</c:v>
                </c:pt>
                <c:pt idx="36">
                  <c:v>4.293952483801296</c:v>
                </c:pt>
                <c:pt idx="37">
                  <c:v>4.278401727861771</c:v>
                </c:pt>
                <c:pt idx="38">
                  <c:v>4.274514038876889</c:v>
                </c:pt>
              </c:numCache>
            </c:numRef>
          </c:val>
        </c:ser>
        <c:ser>
          <c:idx val="1"/>
          <c:order val="1"/>
          <c:tx>
            <c:strRef>
              <c:f>Tabelle1!$G$1:$G$2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7.17</c:v>
                </c:pt>
                <c:pt idx="5">
                  <c:v>6</c:v>
                </c:pt>
                <c:pt idx="6">
                  <c:v>5.84</c:v>
                </c:pt>
                <c:pt idx="7">
                  <c:v>5.55</c:v>
                </c:pt>
                <c:pt idx="8">
                  <c:v>5.73</c:v>
                </c:pt>
                <c:pt idx="9">
                  <c:v>6.38</c:v>
                </c:pt>
                <c:pt idx="10">
                  <c:v>5.91</c:v>
                </c:pt>
                <c:pt idx="11">
                  <c:v>5.7</c:v>
                </c:pt>
                <c:pt idx="12">
                  <c:v>4.77</c:v>
                </c:pt>
                <c:pt idx="13">
                  <c:v>5.36</c:v>
                </c:pt>
                <c:pt idx="14">
                  <c:v>5.98</c:v>
                </c:pt>
                <c:pt idx="15">
                  <c:v>5.2</c:v>
                </c:pt>
                <c:pt idx="16">
                  <c:v>5.13</c:v>
                </c:pt>
                <c:pt idx="17">
                  <c:v>4.95</c:v>
                </c:pt>
                <c:pt idx="18">
                  <c:v>6.04</c:v>
                </c:pt>
                <c:pt idx="19">
                  <c:v>4.56</c:v>
                </c:pt>
                <c:pt idx="20">
                  <c:v>5.94</c:v>
                </c:pt>
                <c:pt idx="21">
                  <c:v>6.09</c:v>
                </c:pt>
                <c:pt idx="22">
                  <c:v>7.47</c:v>
                </c:pt>
                <c:pt idx="23">
                  <c:v>6.56</c:v>
                </c:pt>
                <c:pt idx="24">
                  <c:v>7.77</c:v>
                </c:pt>
                <c:pt idx="25">
                  <c:v>5.75</c:v>
                </c:pt>
                <c:pt idx="26">
                  <c:v>5.85</c:v>
                </c:pt>
                <c:pt idx="27">
                  <c:v>5.9</c:v>
                </c:pt>
                <c:pt idx="28">
                  <c:v>6.67</c:v>
                </c:pt>
                <c:pt idx="29">
                  <c:v>5.89</c:v>
                </c:pt>
                <c:pt idx="30">
                  <c:v>4.56</c:v>
                </c:pt>
                <c:pt idx="31">
                  <c:v>7.42</c:v>
                </c:pt>
                <c:pt idx="32">
                  <c:v>8.5</c:v>
                </c:pt>
                <c:pt idx="33">
                  <c:v>5.75</c:v>
                </c:pt>
                <c:pt idx="34">
                  <c:v>6.69</c:v>
                </c:pt>
                <c:pt idx="35">
                  <c:v>5.67</c:v>
                </c:pt>
                <c:pt idx="36">
                  <c:v>6.47</c:v>
                </c:pt>
                <c:pt idx="37">
                  <c:v>5.54</c:v>
                </c:pt>
                <c:pt idx="38">
                  <c:v>5.9</c:v>
                </c:pt>
              </c:numCache>
            </c:numRef>
          </c:val>
        </c:ser>
        <c:ser>
          <c:idx val="2"/>
          <c:order val="2"/>
          <c:tx>
            <c:strRef>
              <c:f>Tabelle1!$J$1:$J$2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Tabelle1!$J$3:$J$41</c:f>
              <c:numCache>
                <c:ptCount val="39"/>
                <c:pt idx="0">
                  <c:v>6.48</c:v>
                </c:pt>
                <c:pt idx="1">
                  <c:v>6.343999999999999</c:v>
                </c:pt>
                <c:pt idx="2">
                  <c:v>5.653</c:v>
                </c:pt>
                <c:pt idx="3">
                  <c:v>5.881</c:v>
                </c:pt>
                <c:pt idx="4">
                  <c:v>5.597</c:v>
                </c:pt>
                <c:pt idx="5">
                  <c:v>5.34</c:v>
                </c:pt>
                <c:pt idx="6">
                  <c:v>5.272</c:v>
                </c:pt>
                <c:pt idx="7">
                  <c:v>5.012</c:v>
                </c:pt>
                <c:pt idx="8">
                  <c:v>4.837</c:v>
                </c:pt>
                <c:pt idx="9">
                  <c:v>5.3389999999999995</c:v>
                </c:pt>
                <c:pt idx="10">
                  <c:v>4.895</c:v>
                </c:pt>
                <c:pt idx="11">
                  <c:v>4.819</c:v>
                </c:pt>
                <c:pt idx="12">
                  <c:v>4.707</c:v>
                </c:pt>
                <c:pt idx="13">
                  <c:v>4.78</c:v>
                </c:pt>
                <c:pt idx="14">
                  <c:v>4.775</c:v>
                </c:pt>
                <c:pt idx="15">
                  <c:v>4.72</c:v>
                </c:pt>
                <c:pt idx="16">
                  <c:v>0</c:v>
                </c:pt>
                <c:pt idx="17">
                  <c:v>4.66</c:v>
                </c:pt>
                <c:pt idx="18">
                  <c:v>4.765</c:v>
                </c:pt>
                <c:pt idx="19">
                  <c:v>4.508</c:v>
                </c:pt>
                <c:pt idx="20">
                  <c:v>4.773</c:v>
                </c:pt>
                <c:pt idx="21">
                  <c:v>4.716</c:v>
                </c:pt>
                <c:pt idx="22">
                  <c:v>4.928999999999999</c:v>
                </c:pt>
                <c:pt idx="23">
                  <c:v>4.705</c:v>
                </c:pt>
                <c:pt idx="24">
                  <c:v>5.1770000000000005</c:v>
                </c:pt>
                <c:pt idx="25">
                  <c:v>0</c:v>
                </c:pt>
                <c:pt idx="26">
                  <c:v>4.627</c:v>
                </c:pt>
                <c:pt idx="27">
                  <c:v>4.6530000000000005</c:v>
                </c:pt>
                <c:pt idx="28">
                  <c:v>0</c:v>
                </c:pt>
                <c:pt idx="29">
                  <c:v>4.6160000000000005</c:v>
                </c:pt>
                <c:pt idx="30">
                  <c:v>4.44</c:v>
                </c:pt>
                <c:pt idx="31">
                  <c:v>4.979</c:v>
                </c:pt>
                <c:pt idx="32">
                  <c:v>5.033</c:v>
                </c:pt>
                <c:pt idx="33">
                  <c:v>4.527</c:v>
                </c:pt>
                <c:pt idx="34">
                  <c:v>0</c:v>
                </c:pt>
                <c:pt idx="35">
                  <c:v>4.582</c:v>
                </c:pt>
                <c:pt idx="36">
                  <c:v>0</c:v>
                </c:pt>
                <c:pt idx="37">
                  <c:v>4.468999999999999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Thames Skiff 20</c:v>
                </c:pt>
                <c:pt idx="5">
                  <c:v>Micmac 18</c:v>
                </c:pt>
                <c:pt idx="6">
                  <c:v>Tumble Two 18</c:v>
                </c:pt>
                <c:pt idx="7">
                  <c:v>Freedom 17</c:v>
                </c:pt>
                <c:pt idx="8">
                  <c:v>Saranac Laker</c:v>
                </c:pt>
                <c:pt idx="9">
                  <c:v>Thor 18</c:v>
                </c:pt>
                <c:pt idx="10">
                  <c:v>Herreshoff 17 Rowboat</c:v>
                </c:pt>
                <c:pt idx="11">
                  <c:v>Adirondack Durant 1</c:v>
                </c:pt>
                <c:pt idx="12">
                  <c:v>Ugo-Nomad canoe</c:v>
                </c:pt>
                <c:pt idx="13">
                  <c:v>Micmac 16</c:v>
                </c:pt>
                <c:pt idx="14">
                  <c:v>Flywood V fast L</c:v>
                </c:pt>
                <c:pt idx="15">
                  <c:v>Tumble Two 16</c:v>
                </c:pt>
                <c:pt idx="16">
                  <c:v>Firefly 18</c:v>
                </c:pt>
                <c:pt idx="17">
                  <c:v>Peterborough Canoe</c:v>
                </c:pt>
                <c:pt idx="18">
                  <c:v>Big Guide L</c:v>
                </c:pt>
                <c:pt idx="19">
                  <c:v>Hiawatha (Plywood)</c:v>
                </c:pt>
                <c:pt idx="20">
                  <c:v>Flywood Canoebow L</c:v>
                </c:pt>
                <c:pt idx="21">
                  <c:v>Romax built</c:v>
                </c:pt>
                <c:pt idx="22">
                  <c:v>Peregrine</c:v>
                </c:pt>
                <c:pt idx="23">
                  <c:v>Stoney Lake</c:v>
                </c:pt>
                <c:pt idx="24">
                  <c:v>Gokstad Faering 150kg</c:v>
                </c:pt>
                <c:pt idx="25">
                  <c:v>Kipawa 2 (Plywood)</c:v>
                </c:pt>
                <c:pt idx="26">
                  <c:v>Flywood more beam refined L</c:v>
                </c:pt>
                <c:pt idx="27">
                  <c:v>Big Guide</c:v>
                </c:pt>
                <c:pt idx="28">
                  <c:v>Bailey Whitehall</c:v>
                </c:pt>
                <c:pt idx="29">
                  <c:v>Romax built shrinked</c:v>
                </c:pt>
                <c:pt idx="30">
                  <c:v>Bufflehead</c:v>
                </c:pt>
                <c:pt idx="31">
                  <c:v>Ellis Rangeley Boat 17'</c:v>
                </c:pt>
                <c:pt idx="32">
                  <c:v>Whitehall 17'</c:v>
                </c:pt>
                <c:pt idx="33">
                  <c:v>Prospector 16</c:v>
                </c:pt>
                <c:pt idx="34">
                  <c:v>Drake 17</c:v>
                </c:pt>
                <c:pt idx="35">
                  <c:v>Flywood stretched L</c:v>
                </c:pt>
                <c:pt idx="36">
                  <c:v>Cape Split Peapod</c:v>
                </c:pt>
                <c:pt idx="37">
                  <c:v>Flywood stretched</c:v>
                </c:pt>
                <c:pt idx="38">
                  <c:v>Romax makeover 1</c:v>
                </c:pt>
              </c:strCache>
            </c:strRef>
          </c:cat>
          <c:val>
            <c:numRef>
              <c:f>Tabelle1!$U$3:$U$41</c:f>
              <c:numCache>
                <c:ptCount val="39"/>
                <c:pt idx="0">
                  <c:v>4.72</c:v>
                </c:pt>
                <c:pt idx="1">
                  <c:v>5.84</c:v>
                </c:pt>
                <c:pt idx="2">
                  <c:v>6.4</c:v>
                </c:pt>
                <c:pt idx="3">
                  <c:v>6.75</c:v>
                </c:pt>
                <c:pt idx="4">
                  <c:v>5.86</c:v>
                </c:pt>
                <c:pt idx="5">
                  <c:v>6</c:v>
                </c:pt>
                <c:pt idx="6">
                  <c:v>6.89</c:v>
                </c:pt>
                <c:pt idx="7">
                  <c:v>4.33</c:v>
                </c:pt>
                <c:pt idx="8">
                  <c:v>3.46</c:v>
                </c:pt>
                <c:pt idx="9">
                  <c:v>4.39</c:v>
                </c:pt>
                <c:pt idx="10">
                  <c:v>4.51</c:v>
                </c:pt>
                <c:pt idx="11">
                  <c:v>4.63</c:v>
                </c:pt>
                <c:pt idx="12">
                  <c:v>3.33</c:v>
                </c:pt>
                <c:pt idx="13">
                  <c:v>5.36</c:v>
                </c:pt>
                <c:pt idx="14">
                  <c:v>5.4</c:v>
                </c:pt>
                <c:pt idx="15">
                  <c:v>6.35</c:v>
                </c:pt>
                <c:pt idx="17">
                  <c:v>2.87</c:v>
                </c:pt>
                <c:pt idx="18">
                  <c:v>6.06</c:v>
                </c:pt>
                <c:pt idx="19">
                  <c:v>3.08</c:v>
                </c:pt>
                <c:pt idx="20">
                  <c:v>7.55</c:v>
                </c:pt>
                <c:pt idx="21">
                  <c:v>7.66</c:v>
                </c:pt>
                <c:pt idx="22">
                  <c:v>11.18</c:v>
                </c:pt>
                <c:pt idx="23">
                  <c:v>7.2</c:v>
                </c:pt>
                <c:pt idx="24">
                  <c:v>4.54</c:v>
                </c:pt>
                <c:pt idx="26">
                  <c:v>7.45</c:v>
                </c:pt>
                <c:pt idx="27">
                  <c:v>5.93</c:v>
                </c:pt>
                <c:pt idx="29">
                  <c:v>7.76</c:v>
                </c:pt>
                <c:pt idx="30">
                  <c:v>8.45</c:v>
                </c:pt>
                <c:pt idx="31">
                  <c:v>14.41</c:v>
                </c:pt>
                <c:pt idx="32">
                  <c:v>7.63</c:v>
                </c:pt>
                <c:pt idx="33">
                  <c:v>4.81</c:v>
                </c:pt>
                <c:pt idx="35">
                  <c:v>8.24</c:v>
                </c:pt>
                <c:pt idx="37">
                  <c:v>8.13</c:v>
                </c:pt>
              </c:numCache>
            </c:numRef>
          </c:val>
        </c:ser>
        <c:axId val="48450793"/>
        <c:axId val="33403954"/>
      </c:bar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auto val="1"/>
        <c:lblOffset val="0"/>
        <c:noMultiLvlLbl val="0"/>
      </c:catAx>
      <c:valAx>
        <c:axId val="33403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5079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02675"/>
          <c:w val="0.889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Tabelle2!$E$1:$E$2</c:f>
              <c:strCache>
                <c:ptCount val="1"/>
                <c:pt idx="0">
                  <c:v>Speed at 3kg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Tabelle2!$E$3:$E$41</c:f>
              <c:numCache>
                <c:ptCount val="39"/>
                <c:pt idx="0">
                  <c:v>4.402807775377969</c:v>
                </c:pt>
                <c:pt idx="1">
                  <c:v>4.352267818574513</c:v>
                </c:pt>
                <c:pt idx="2">
                  <c:v>4.315334773218143</c:v>
                </c:pt>
                <c:pt idx="3">
                  <c:v>4.30950323974082</c:v>
                </c:pt>
                <c:pt idx="4">
                  <c:v>4.30950323974082</c:v>
                </c:pt>
                <c:pt idx="5">
                  <c:v>4.303671706263499</c:v>
                </c:pt>
                <c:pt idx="6">
                  <c:v>4.301727861771059</c:v>
                </c:pt>
                <c:pt idx="7">
                  <c:v>4.290064794816415</c:v>
                </c:pt>
                <c:pt idx="8">
                  <c:v>4.274514038876889</c:v>
                </c:pt>
                <c:pt idx="9">
                  <c:v>4.274514038876889</c:v>
                </c:pt>
                <c:pt idx="10">
                  <c:v>4.262850971922246</c:v>
                </c:pt>
                <c:pt idx="11">
                  <c:v>4.2570194384449245</c:v>
                </c:pt>
                <c:pt idx="12">
                  <c:v>4.249244060475162</c:v>
                </c:pt>
                <c:pt idx="13">
                  <c:v>4.245356371490281</c:v>
                </c:pt>
                <c:pt idx="14">
                  <c:v>4.237580993520519</c:v>
                </c:pt>
                <c:pt idx="15">
                  <c:v>4.2356371490280775</c:v>
                </c:pt>
                <c:pt idx="16">
                  <c:v>4.2356371490280775</c:v>
                </c:pt>
                <c:pt idx="17">
                  <c:v>4.229805615550756</c:v>
                </c:pt>
                <c:pt idx="18">
                  <c:v>4.227861771058315</c:v>
                </c:pt>
                <c:pt idx="19">
                  <c:v>4.208423326133909</c:v>
                </c:pt>
                <c:pt idx="20">
                  <c:v>4.187041036717062</c:v>
                </c:pt>
                <c:pt idx="21">
                  <c:v>4.187041036717062</c:v>
                </c:pt>
                <c:pt idx="22">
                  <c:v>4.187041036717062</c:v>
                </c:pt>
                <c:pt idx="23">
                  <c:v>4.185097192224622</c:v>
                </c:pt>
                <c:pt idx="24">
                  <c:v>4.183153347732182</c:v>
                </c:pt>
                <c:pt idx="25">
                  <c:v>4.167602591792657</c:v>
                </c:pt>
                <c:pt idx="26">
                  <c:v>4.167602591792657</c:v>
                </c:pt>
                <c:pt idx="27">
                  <c:v>4.161771058315335</c:v>
                </c:pt>
                <c:pt idx="28">
                  <c:v>4.146220302375809</c:v>
                </c:pt>
                <c:pt idx="29">
                  <c:v>4.1384449244060475</c:v>
                </c:pt>
                <c:pt idx="30">
                  <c:v>4.134557235421166</c:v>
                </c:pt>
                <c:pt idx="31">
                  <c:v>4.134557235421166</c:v>
                </c:pt>
                <c:pt idx="32">
                  <c:v>4.128725701943845</c:v>
                </c:pt>
                <c:pt idx="33">
                  <c:v>4.119006479481642</c:v>
                </c:pt>
                <c:pt idx="34">
                  <c:v>4.119006479481642</c:v>
                </c:pt>
                <c:pt idx="35">
                  <c:v>4.109287257019438</c:v>
                </c:pt>
                <c:pt idx="36">
                  <c:v>4.099568034557236</c:v>
                </c:pt>
                <c:pt idx="37">
                  <c:v>4.089848812095033</c:v>
                </c:pt>
                <c:pt idx="38">
                  <c:v>4.072354211663067</c:v>
                </c:pt>
              </c:numCache>
            </c:numRef>
          </c:val>
        </c:ser>
        <c:ser>
          <c:idx val="1"/>
          <c:order val="1"/>
          <c:tx>
            <c:strRef>
              <c:f>Tabelle2!$G$1:$G$2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8.8</c:v>
                </c:pt>
                <c:pt idx="3">
                  <c:v>5.84</c:v>
                </c:pt>
                <c:pt idx="4">
                  <c:v>6</c:v>
                </c:pt>
                <c:pt idx="5">
                  <c:v>7.17</c:v>
                </c:pt>
                <c:pt idx="6">
                  <c:v>5.91</c:v>
                </c:pt>
                <c:pt idx="7">
                  <c:v>8.27</c:v>
                </c:pt>
                <c:pt idx="8">
                  <c:v>4.77</c:v>
                </c:pt>
                <c:pt idx="9">
                  <c:v>4.95</c:v>
                </c:pt>
                <c:pt idx="10">
                  <c:v>5.98</c:v>
                </c:pt>
                <c:pt idx="11">
                  <c:v>5.55</c:v>
                </c:pt>
                <c:pt idx="12">
                  <c:v>5.75</c:v>
                </c:pt>
                <c:pt idx="13">
                  <c:v>6.04</c:v>
                </c:pt>
                <c:pt idx="14">
                  <c:v>5.75</c:v>
                </c:pt>
                <c:pt idx="15">
                  <c:v>5.13</c:v>
                </c:pt>
                <c:pt idx="16">
                  <c:v>5.9</c:v>
                </c:pt>
                <c:pt idx="17">
                  <c:v>5.94</c:v>
                </c:pt>
                <c:pt idx="18">
                  <c:v>4.56</c:v>
                </c:pt>
                <c:pt idx="19">
                  <c:v>6.09</c:v>
                </c:pt>
                <c:pt idx="20">
                  <c:v>5.73</c:v>
                </c:pt>
                <c:pt idx="21">
                  <c:v>5.89</c:v>
                </c:pt>
                <c:pt idx="22">
                  <c:v>5.36</c:v>
                </c:pt>
                <c:pt idx="23">
                  <c:v>5.2</c:v>
                </c:pt>
                <c:pt idx="24">
                  <c:v>6.56</c:v>
                </c:pt>
                <c:pt idx="25">
                  <c:v>7.47</c:v>
                </c:pt>
                <c:pt idx="26">
                  <c:v>6.96</c:v>
                </c:pt>
                <c:pt idx="27">
                  <c:v>5.85</c:v>
                </c:pt>
                <c:pt idx="28">
                  <c:v>4.56</c:v>
                </c:pt>
                <c:pt idx="29">
                  <c:v>5.9</c:v>
                </c:pt>
                <c:pt idx="30">
                  <c:v>6.38</c:v>
                </c:pt>
                <c:pt idx="31">
                  <c:v>5.96</c:v>
                </c:pt>
                <c:pt idx="32">
                  <c:v>7.42</c:v>
                </c:pt>
                <c:pt idx="33">
                  <c:v>7.77</c:v>
                </c:pt>
                <c:pt idx="34">
                  <c:v>6.69</c:v>
                </c:pt>
                <c:pt idx="35">
                  <c:v>5.7</c:v>
                </c:pt>
                <c:pt idx="36">
                  <c:v>6.67</c:v>
                </c:pt>
                <c:pt idx="37">
                  <c:v>6.29</c:v>
                </c:pt>
                <c:pt idx="38">
                  <c:v>5.77</c:v>
                </c:pt>
              </c:numCache>
            </c:numRef>
          </c:val>
        </c:ser>
        <c:ser>
          <c:idx val="2"/>
          <c:order val="2"/>
          <c:tx>
            <c:strRef>
              <c:f>Tabelle2!$J$1:$J$2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5.922999999999999</c:v>
                </c:pt>
                <c:pt idx="3">
                  <c:v>5.426</c:v>
                </c:pt>
                <c:pt idx="4">
                  <c:v>5.446000000000001</c:v>
                </c:pt>
                <c:pt idx="5">
                  <c:v>5.685</c:v>
                </c:pt>
                <c:pt idx="6">
                  <c:v>4.97</c:v>
                </c:pt>
                <c:pt idx="7">
                  <c:v>5.794</c:v>
                </c:pt>
                <c:pt idx="8">
                  <c:v>4.797</c:v>
                </c:pt>
                <c:pt idx="9">
                  <c:v>4.743</c:v>
                </c:pt>
                <c:pt idx="10">
                  <c:v>4.831</c:v>
                </c:pt>
                <c:pt idx="11">
                  <c:v>5.073</c:v>
                </c:pt>
                <c:pt idx="12">
                  <c:v>0</c:v>
                </c:pt>
                <c:pt idx="13">
                  <c:v>4.837</c:v>
                </c:pt>
                <c:pt idx="14">
                  <c:v>4.683</c:v>
                </c:pt>
                <c:pt idx="15">
                  <c:v>0</c:v>
                </c:pt>
                <c:pt idx="16">
                  <c:v>4.723</c:v>
                </c:pt>
                <c:pt idx="17">
                  <c:v>4.854</c:v>
                </c:pt>
                <c:pt idx="18">
                  <c:v>4.563</c:v>
                </c:pt>
                <c:pt idx="19">
                  <c:v>4.862</c:v>
                </c:pt>
                <c:pt idx="20">
                  <c:v>4.854</c:v>
                </c:pt>
                <c:pt idx="21">
                  <c:v>4.739</c:v>
                </c:pt>
                <c:pt idx="22">
                  <c:v>4.849</c:v>
                </c:pt>
                <c:pt idx="23">
                  <c:v>4.829</c:v>
                </c:pt>
                <c:pt idx="24">
                  <c:v>4.763999999999999</c:v>
                </c:pt>
                <c:pt idx="25">
                  <c:v>5.1610000000000005</c:v>
                </c:pt>
                <c:pt idx="26">
                  <c:v>4.495</c:v>
                </c:pt>
                <c:pt idx="27">
                  <c:v>4.702</c:v>
                </c:pt>
                <c:pt idx="28">
                  <c:v>4.604</c:v>
                </c:pt>
                <c:pt idx="29">
                  <c:v>0</c:v>
                </c:pt>
                <c:pt idx="30">
                  <c:v>5.358</c:v>
                </c:pt>
                <c:pt idx="31">
                  <c:v>0</c:v>
                </c:pt>
                <c:pt idx="32">
                  <c:v>5.013999999999999</c:v>
                </c:pt>
                <c:pt idx="33">
                  <c:v>5.327000000000001</c:v>
                </c:pt>
                <c:pt idx="34">
                  <c:v>0</c:v>
                </c:pt>
                <c:pt idx="35">
                  <c:v>4.857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Tabelle2!$U$1:$U$2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Superfly Guide Holzmodel 2</c:v>
                </c:pt>
                <c:pt idx="3">
                  <c:v>Tumble Two 18</c:v>
                </c:pt>
                <c:pt idx="4">
                  <c:v>Micmac 18</c:v>
                </c:pt>
                <c:pt idx="5">
                  <c:v>Thames Skiff 20</c:v>
                </c:pt>
                <c:pt idx="6">
                  <c:v>Herreshoff 17 Rowboat</c:v>
                </c:pt>
                <c:pt idx="7">
                  <c:v>St. Lawrence River Skiff (Gardner)</c:v>
                </c:pt>
                <c:pt idx="8">
                  <c:v>Ugo-Nomad canoe</c:v>
                </c:pt>
                <c:pt idx="9">
                  <c:v>Peterborough Canoe</c:v>
                </c:pt>
                <c:pt idx="10">
                  <c:v>Flywood V fast L</c:v>
                </c:pt>
                <c:pt idx="11">
                  <c:v>Freedom 17</c:v>
                </c:pt>
                <c:pt idx="12">
                  <c:v>Kipawa 2 (Plywood)</c:v>
                </c:pt>
                <c:pt idx="13">
                  <c:v>Big Guide L</c:v>
                </c:pt>
                <c:pt idx="14">
                  <c:v>Prospector 16</c:v>
                </c:pt>
                <c:pt idx="15">
                  <c:v>Firefly 18</c:v>
                </c:pt>
                <c:pt idx="16">
                  <c:v>Big Guide</c:v>
                </c:pt>
                <c:pt idx="17">
                  <c:v>Flywood Canoebow L</c:v>
                </c:pt>
                <c:pt idx="18">
                  <c:v>Hiawatha (Plywood)</c:v>
                </c:pt>
                <c:pt idx="19">
                  <c:v>Romax built</c:v>
                </c:pt>
                <c:pt idx="20">
                  <c:v>Saranac Laker</c:v>
                </c:pt>
                <c:pt idx="21">
                  <c:v>Romax built shrinked</c:v>
                </c:pt>
                <c:pt idx="22">
                  <c:v>Micmac 16</c:v>
                </c:pt>
                <c:pt idx="23">
                  <c:v>Tumble Two 16</c:v>
                </c:pt>
                <c:pt idx="24">
                  <c:v>Stoney Lake</c:v>
                </c:pt>
                <c:pt idx="25">
                  <c:v>Peregrine</c:v>
                </c:pt>
                <c:pt idx="26">
                  <c:v>Stretched Gloucester Light Dory</c:v>
                </c:pt>
                <c:pt idx="27">
                  <c:v>Flywood more beam refined L</c:v>
                </c:pt>
                <c:pt idx="28">
                  <c:v>Bufflehead</c:v>
                </c:pt>
                <c:pt idx="29">
                  <c:v>Romax makeover 1</c:v>
                </c:pt>
                <c:pt idx="30">
                  <c:v>Thor</c:v>
                </c:pt>
                <c:pt idx="31">
                  <c:v>Romax 1</c:v>
                </c:pt>
                <c:pt idx="32">
                  <c:v>Ellis Rangeley Boat 17'</c:v>
                </c:pt>
                <c:pt idx="33">
                  <c:v>Gokstad Faering 240kg</c:v>
                </c:pt>
                <c:pt idx="34">
                  <c:v>Drake 17</c:v>
                </c:pt>
                <c:pt idx="35">
                  <c:v>Adirondack Durant 1</c:v>
                </c:pt>
                <c:pt idx="36">
                  <c:v>Bailey Whitehall</c:v>
                </c:pt>
                <c:pt idx="37">
                  <c:v>Delaware Ducker Chapelle 1</c:v>
                </c:pt>
                <c:pt idx="38">
                  <c:v>Delaware Ducker Dragonfly</c:v>
                </c:pt>
              </c:strCache>
            </c:strRef>
          </c:cat>
          <c:val>
            <c:numRef>
              <c:f>Tabelle2!$U$3:$U$41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3.64</c:v>
                </c:pt>
                <c:pt idx="3">
                  <c:v>4.12</c:v>
                </c:pt>
                <c:pt idx="4">
                  <c:v>3.06</c:v>
                </c:pt>
                <c:pt idx="5">
                  <c:v>5</c:v>
                </c:pt>
                <c:pt idx="6">
                  <c:v>3.67</c:v>
                </c:pt>
                <c:pt idx="7">
                  <c:v>5.71</c:v>
                </c:pt>
                <c:pt idx="8">
                  <c:v>1.31</c:v>
                </c:pt>
                <c:pt idx="9">
                  <c:v>0.64</c:v>
                </c:pt>
                <c:pt idx="10">
                  <c:v>4.04</c:v>
                </c:pt>
                <c:pt idx="11">
                  <c:v>1.83</c:v>
                </c:pt>
                <c:pt idx="13">
                  <c:v>4</c:v>
                </c:pt>
                <c:pt idx="14">
                  <c:v>2.14</c:v>
                </c:pt>
                <c:pt idx="16">
                  <c:v>3.9</c:v>
                </c:pt>
                <c:pt idx="17">
                  <c:v>4.78</c:v>
                </c:pt>
                <c:pt idx="18">
                  <c:v>0.73</c:v>
                </c:pt>
                <c:pt idx="19">
                  <c:v>5.53</c:v>
                </c:pt>
                <c:pt idx="20">
                  <c:v>3.12</c:v>
                </c:pt>
                <c:pt idx="21">
                  <c:v>5.56</c:v>
                </c:pt>
                <c:pt idx="22">
                  <c:v>2.46</c:v>
                </c:pt>
                <c:pt idx="23">
                  <c:v>3.55</c:v>
                </c:pt>
                <c:pt idx="24">
                  <c:v>5.17</c:v>
                </c:pt>
                <c:pt idx="25">
                  <c:v>9.18</c:v>
                </c:pt>
                <c:pt idx="26">
                  <c:v>2.9</c:v>
                </c:pt>
                <c:pt idx="27">
                  <c:v>4.71</c:v>
                </c:pt>
                <c:pt idx="28">
                  <c:v>6.04</c:v>
                </c:pt>
                <c:pt idx="30">
                  <c:v>3.33</c:v>
                </c:pt>
                <c:pt idx="32">
                  <c:v>11.96</c:v>
                </c:pt>
                <c:pt idx="33">
                  <c:v>5.57</c:v>
                </c:pt>
                <c:pt idx="35">
                  <c:v>4.24</c:v>
                </c:pt>
              </c:numCache>
            </c:numRef>
          </c:val>
        </c:ser>
        <c:axId val="32200131"/>
        <c:axId val="21365724"/>
      </c:bar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65724"/>
        <c:crosses val="autoZero"/>
        <c:auto val="1"/>
        <c:lblOffset val="0"/>
        <c:noMultiLvlLbl val="0"/>
      </c:catAx>
      <c:valAx>
        <c:axId val="2136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013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325"/>
          <c:w val="0.888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Tabelle3!$E$1:$E$2</c:f>
              <c:strCache>
                <c:ptCount val="1"/>
                <c:pt idx="0">
                  <c:v>Speed at 6kg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Tabelle3!$E$3:$E$41</c:f>
              <c:numCache>
                <c:ptCount val="39"/>
                <c:pt idx="0">
                  <c:v>5.555507559395248</c:v>
                </c:pt>
                <c:pt idx="1">
                  <c:v>5.499136069114471</c:v>
                </c:pt>
                <c:pt idx="2">
                  <c:v>5.333909287257019</c:v>
                </c:pt>
                <c:pt idx="3">
                  <c:v>5.308639308855291</c:v>
                </c:pt>
                <c:pt idx="4">
                  <c:v>5.283369330453564</c:v>
                </c:pt>
                <c:pt idx="5">
                  <c:v>5.2717062634989205</c:v>
                </c:pt>
                <c:pt idx="6">
                  <c:v>5.193952483801296</c:v>
                </c:pt>
                <c:pt idx="7">
                  <c:v>5.170626349892009</c:v>
                </c:pt>
                <c:pt idx="8">
                  <c:v>5.147300215982721</c:v>
                </c:pt>
                <c:pt idx="9">
                  <c:v>5.085097192224622</c:v>
                </c:pt>
                <c:pt idx="10">
                  <c:v>5.083153347732182</c:v>
                </c:pt>
                <c:pt idx="11">
                  <c:v>5.0773218142548595</c:v>
                </c:pt>
                <c:pt idx="12">
                  <c:v>5.065658747300216</c:v>
                </c:pt>
                <c:pt idx="13">
                  <c:v>5.061771058315335</c:v>
                </c:pt>
                <c:pt idx="14">
                  <c:v>5.050107991360691</c:v>
                </c:pt>
                <c:pt idx="15">
                  <c:v>5.04816414686825</c:v>
                </c:pt>
                <c:pt idx="16">
                  <c:v>5.0462203023758105</c:v>
                </c:pt>
                <c:pt idx="17">
                  <c:v>5.034557235421166</c:v>
                </c:pt>
                <c:pt idx="18">
                  <c:v>5.020950323974083</c:v>
                </c:pt>
                <c:pt idx="19">
                  <c:v>5.005399568034558</c:v>
                </c:pt>
                <c:pt idx="20">
                  <c:v>5.003455723542116</c:v>
                </c:pt>
                <c:pt idx="21">
                  <c:v>4.999568034557235</c:v>
                </c:pt>
                <c:pt idx="22">
                  <c:v>4.989848812095032</c:v>
                </c:pt>
                <c:pt idx="23">
                  <c:v>4.982073434125271</c:v>
                </c:pt>
                <c:pt idx="24">
                  <c:v>4.9801295896328295</c:v>
                </c:pt>
                <c:pt idx="25">
                  <c:v>4.9801295896328295</c:v>
                </c:pt>
                <c:pt idx="26">
                  <c:v>4.972354211663067</c:v>
                </c:pt>
                <c:pt idx="27">
                  <c:v>4.964578833693304</c:v>
                </c:pt>
                <c:pt idx="28">
                  <c:v>4.9587473002159825</c:v>
                </c:pt>
                <c:pt idx="29">
                  <c:v>4.94902807775378</c:v>
                </c:pt>
                <c:pt idx="30">
                  <c:v>4.927645788336934</c:v>
                </c:pt>
                <c:pt idx="31">
                  <c:v>4.917926565874729</c:v>
                </c:pt>
                <c:pt idx="32">
                  <c:v>4.917926565874729</c:v>
                </c:pt>
                <c:pt idx="33">
                  <c:v>4.9043196544276455</c:v>
                </c:pt>
                <c:pt idx="34">
                  <c:v>4.900431965442764</c:v>
                </c:pt>
                <c:pt idx="35">
                  <c:v>4.896544276457884</c:v>
                </c:pt>
                <c:pt idx="36">
                  <c:v>4.884881209503239</c:v>
                </c:pt>
                <c:pt idx="37">
                  <c:v>4.873218142548596</c:v>
                </c:pt>
                <c:pt idx="38">
                  <c:v>4.869330453563715</c:v>
                </c:pt>
              </c:numCache>
            </c:numRef>
          </c:val>
        </c:ser>
        <c:ser>
          <c:idx val="1"/>
          <c:order val="1"/>
          <c:tx>
            <c:strRef>
              <c:f>Tabelle3!$G$1:$G$2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5.84</c:v>
                </c:pt>
                <c:pt idx="6">
                  <c:v>6.38</c:v>
                </c:pt>
                <c:pt idx="7">
                  <c:v>5.55</c:v>
                </c:pt>
                <c:pt idx="8">
                  <c:v>7.17</c:v>
                </c:pt>
                <c:pt idx="9">
                  <c:v>7.77</c:v>
                </c:pt>
                <c:pt idx="10">
                  <c:v>5.7</c:v>
                </c:pt>
                <c:pt idx="11">
                  <c:v>5.36</c:v>
                </c:pt>
                <c:pt idx="12">
                  <c:v>5.73</c:v>
                </c:pt>
                <c:pt idx="13">
                  <c:v>5.2</c:v>
                </c:pt>
                <c:pt idx="14">
                  <c:v>5.13</c:v>
                </c:pt>
                <c:pt idx="15">
                  <c:v>4.77</c:v>
                </c:pt>
                <c:pt idx="16">
                  <c:v>5.91</c:v>
                </c:pt>
                <c:pt idx="17">
                  <c:v>5.98</c:v>
                </c:pt>
                <c:pt idx="18">
                  <c:v>5.94</c:v>
                </c:pt>
                <c:pt idx="19">
                  <c:v>8.5</c:v>
                </c:pt>
                <c:pt idx="20">
                  <c:v>5.75</c:v>
                </c:pt>
                <c:pt idx="21">
                  <c:v>7.47</c:v>
                </c:pt>
                <c:pt idx="22">
                  <c:v>7.42</c:v>
                </c:pt>
                <c:pt idx="23">
                  <c:v>5.85</c:v>
                </c:pt>
                <c:pt idx="24">
                  <c:v>4.56</c:v>
                </c:pt>
                <c:pt idx="25">
                  <c:v>6.67</c:v>
                </c:pt>
                <c:pt idx="26">
                  <c:v>4.95</c:v>
                </c:pt>
                <c:pt idx="27">
                  <c:v>5.67</c:v>
                </c:pt>
                <c:pt idx="28">
                  <c:v>6.56</c:v>
                </c:pt>
                <c:pt idx="29">
                  <c:v>6.04</c:v>
                </c:pt>
                <c:pt idx="30">
                  <c:v>4.56</c:v>
                </c:pt>
                <c:pt idx="31">
                  <c:v>5.54</c:v>
                </c:pt>
                <c:pt idx="32">
                  <c:v>5.75</c:v>
                </c:pt>
                <c:pt idx="33">
                  <c:v>5.9</c:v>
                </c:pt>
                <c:pt idx="34">
                  <c:v>6.47</c:v>
                </c:pt>
                <c:pt idx="35">
                  <c:v>5.43</c:v>
                </c:pt>
                <c:pt idx="36">
                  <c:v>6.69</c:v>
                </c:pt>
                <c:pt idx="37">
                  <c:v>6.09</c:v>
                </c:pt>
                <c:pt idx="38">
                  <c:v>6.96</c:v>
                </c:pt>
              </c:numCache>
            </c:numRef>
          </c:val>
        </c:ser>
        <c:ser>
          <c:idx val="2"/>
          <c:order val="2"/>
          <c:tx>
            <c:strRef>
              <c:f>Tabelle3!$J$1:$J$2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5.794</c:v>
                </c:pt>
                <c:pt idx="3">
                  <c:v>5.922999999999999</c:v>
                </c:pt>
                <c:pt idx="4">
                  <c:v>5.446000000000001</c:v>
                </c:pt>
                <c:pt idx="5">
                  <c:v>5.426</c:v>
                </c:pt>
                <c:pt idx="6">
                  <c:v>5.358</c:v>
                </c:pt>
                <c:pt idx="7">
                  <c:v>5.073</c:v>
                </c:pt>
                <c:pt idx="8">
                  <c:v>5.685</c:v>
                </c:pt>
                <c:pt idx="9">
                  <c:v>5.327000000000001</c:v>
                </c:pt>
                <c:pt idx="10">
                  <c:v>4.857</c:v>
                </c:pt>
                <c:pt idx="11">
                  <c:v>4.849</c:v>
                </c:pt>
                <c:pt idx="12">
                  <c:v>4.854</c:v>
                </c:pt>
                <c:pt idx="13">
                  <c:v>4.829</c:v>
                </c:pt>
                <c:pt idx="14">
                  <c:v>0</c:v>
                </c:pt>
                <c:pt idx="15">
                  <c:v>4.797</c:v>
                </c:pt>
                <c:pt idx="16">
                  <c:v>4.97</c:v>
                </c:pt>
                <c:pt idx="17">
                  <c:v>4.831</c:v>
                </c:pt>
                <c:pt idx="18">
                  <c:v>4.854</c:v>
                </c:pt>
                <c:pt idx="19">
                  <c:v>5.067</c:v>
                </c:pt>
                <c:pt idx="20">
                  <c:v>0</c:v>
                </c:pt>
                <c:pt idx="21">
                  <c:v>5.1610000000000005</c:v>
                </c:pt>
                <c:pt idx="22">
                  <c:v>5.013999999999999</c:v>
                </c:pt>
                <c:pt idx="23">
                  <c:v>4.702</c:v>
                </c:pt>
                <c:pt idx="24">
                  <c:v>4.604</c:v>
                </c:pt>
                <c:pt idx="25">
                  <c:v>0</c:v>
                </c:pt>
                <c:pt idx="26">
                  <c:v>4.743</c:v>
                </c:pt>
                <c:pt idx="27">
                  <c:v>4.644</c:v>
                </c:pt>
                <c:pt idx="28">
                  <c:v>4.763999999999999</c:v>
                </c:pt>
                <c:pt idx="29">
                  <c:v>4.837</c:v>
                </c:pt>
                <c:pt idx="30">
                  <c:v>4.563</c:v>
                </c:pt>
                <c:pt idx="31">
                  <c:v>4.53</c:v>
                </c:pt>
                <c:pt idx="32">
                  <c:v>4.683</c:v>
                </c:pt>
                <c:pt idx="33">
                  <c:v>4.723</c:v>
                </c:pt>
                <c:pt idx="34">
                  <c:v>0</c:v>
                </c:pt>
                <c:pt idx="35">
                  <c:v>4.581</c:v>
                </c:pt>
                <c:pt idx="36">
                  <c:v>0</c:v>
                </c:pt>
                <c:pt idx="37">
                  <c:v>4.862</c:v>
                </c:pt>
                <c:pt idx="38">
                  <c:v>4.495</c:v>
                </c:pt>
              </c:numCache>
            </c:numRef>
          </c:val>
        </c:ser>
        <c:ser>
          <c:idx val="3"/>
          <c:order val="3"/>
          <c:tx>
            <c:strRef>
              <c:f>Tabelle3!$U$1:$U$2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Tabelle3!$B$3:$B$41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Tumble Two 16</c:v>
                </c:pt>
                <c:pt idx="14">
                  <c:v>Firefly 18</c:v>
                </c:pt>
                <c:pt idx="15">
                  <c:v>Ugo-Nomad canoe</c:v>
                </c:pt>
                <c:pt idx="16">
                  <c:v>Herreshoff 17 Rowboat</c:v>
                </c:pt>
                <c:pt idx="17">
                  <c:v>Flywood V fast L</c:v>
                </c:pt>
                <c:pt idx="18">
                  <c:v>Flywood Canoebow L</c:v>
                </c:pt>
                <c:pt idx="19">
                  <c:v>Whitehall 17'</c:v>
                </c:pt>
                <c:pt idx="20">
                  <c:v>Kipawa 2 (Plywood)</c:v>
                </c:pt>
                <c:pt idx="21">
                  <c:v>Peregrine</c:v>
                </c:pt>
                <c:pt idx="22">
                  <c:v>Ellis Rangeley Boat 17'</c:v>
                </c:pt>
                <c:pt idx="23">
                  <c:v>Flywood more beam refined L</c:v>
                </c:pt>
                <c:pt idx="24">
                  <c:v>Bufflehead</c:v>
                </c:pt>
                <c:pt idx="25">
                  <c:v>Bailey Whitehall</c:v>
                </c:pt>
                <c:pt idx="26">
                  <c:v>Peterborough Canoe</c:v>
                </c:pt>
                <c:pt idx="27">
                  <c:v>Flywood stretched L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Hiawatha (Plywood)</c:v>
                </c:pt>
                <c:pt idx="31">
                  <c:v>Flywood stretched</c:v>
                </c:pt>
                <c:pt idx="32">
                  <c:v>Prospector 16</c:v>
                </c:pt>
                <c:pt idx="33">
                  <c:v>Big Guide</c:v>
                </c:pt>
                <c:pt idx="34">
                  <c:v>Cape Split Peapod</c:v>
                </c:pt>
                <c:pt idx="35">
                  <c:v>Duck Punt (6mm Plywood)</c:v>
                </c:pt>
                <c:pt idx="36">
                  <c:v>Drake 17</c:v>
                </c:pt>
                <c:pt idx="37">
                  <c:v>Romax built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Tabelle3!$U$3:$U$41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5.71</c:v>
                </c:pt>
                <c:pt idx="3">
                  <c:v>3.64</c:v>
                </c:pt>
                <c:pt idx="4">
                  <c:v>3.06</c:v>
                </c:pt>
                <c:pt idx="5">
                  <c:v>4.12</c:v>
                </c:pt>
                <c:pt idx="6">
                  <c:v>3.33</c:v>
                </c:pt>
                <c:pt idx="7">
                  <c:v>1.83</c:v>
                </c:pt>
                <c:pt idx="8">
                  <c:v>5</c:v>
                </c:pt>
                <c:pt idx="9">
                  <c:v>5.57</c:v>
                </c:pt>
                <c:pt idx="10">
                  <c:v>4.24</c:v>
                </c:pt>
                <c:pt idx="11">
                  <c:v>2.46</c:v>
                </c:pt>
                <c:pt idx="12">
                  <c:v>3.12</c:v>
                </c:pt>
                <c:pt idx="13">
                  <c:v>3.55</c:v>
                </c:pt>
                <c:pt idx="15">
                  <c:v>1.31</c:v>
                </c:pt>
                <c:pt idx="16">
                  <c:v>3.67</c:v>
                </c:pt>
                <c:pt idx="17">
                  <c:v>4.04</c:v>
                </c:pt>
                <c:pt idx="18">
                  <c:v>4.78</c:v>
                </c:pt>
                <c:pt idx="19">
                  <c:v>6.83</c:v>
                </c:pt>
                <c:pt idx="21">
                  <c:v>9.18</c:v>
                </c:pt>
                <c:pt idx="22">
                  <c:v>11.96</c:v>
                </c:pt>
                <c:pt idx="23">
                  <c:v>4.71</c:v>
                </c:pt>
                <c:pt idx="24">
                  <c:v>6.04</c:v>
                </c:pt>
                <c:pt idx="26">
                  <c:v>0.64</c:v>
                </c:pt>
                <c:pt idx="27">
                  <c:v>5.56</c:v>
                </c:pt>
                <c:pt idx="28">
                  <c:v>5.17</c:v>
                </c:pt>
                <c:pt idx="29">
                  <c:v>4</c:v>
                </c:pt>
                <c:pt idx="30">
                  <c:v>0.73</c:v>
                </c:pt>
                <c:pt idx="31">
                  <c:v>5.45</c:v>
                </c:pt>
                <c:pt idx="32">
                  <c:v>2.14</c:v>
                </c:pt>
                <c:pt idx="33">
                  <c:v>3.9</c:v>
                </c:pt>
                <c:pt idx="35">
                  <c:v>5.6</c:v>
                </c:pt>
                <c:pt idx="37">
                  <c:v>5.53</c:v>
                </c:pt>
                <c:pt idx="38">
                  <c:v>2.9</c:v>
                </c:pt>
              </c:numCache>
            </c:numRef>
          </c:val>
        </c:ser>
        <c:axId val="58073789"/>
        <c:axId val="52902054"/>
      </c:bar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02054"/>
        <c:crosses val="autoZero"/>
        <c:auto val="1"/>
        <c:lblOffset val="0"/>
        <c:noMultiLvlLbl val="0"/>
      </c:catAx>
      <c:valAx>
        <c:axId val="5290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3375"/>
          <c:w val="0.898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Tabelle4!$E$1:$E$2</c:f>
              <c:strCache>
                <c:ptCount val="1"/>
                <c:pt idx="0">
                  <c:v>Speed at 10kg resistance and 225kg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Tabelle4!$E$3:$E$41</c:f>
              <c:numCache>
                <c:ptCount val="39"/>
                <c:pt idx="0">
                  <c:v>6.3505399568034555</c:v>
                </c:pt>
                <c:pt idx="1">
                  <c:v>6.292224622030237</c:v>
                </c:pt>
                <c:pt idx="2">
                  <c:v>6.033693304535637</c:v>
                </c:pt>
                <c:pt idx="3">
                  <c:v>5.990928725701943</c:v>
                </c:pt>
                <c:pt idx="4">
                  <c:v>5.922894168466523</c:v>
                </c:pt>
                <c:pt idx="5">
                  <c:v>5.905399568034557</c:v>
                </c:pt>
                <c:pt idx="6">
                  <c:v>5.868466522678186</c:v>
                </c:pt>
                <c:pt idx="7">
                  <c:v>5.7771058315334765</c:v>
                </c:pt>
                <c:pt idx="8">
                  <c:v>5.773218142548596</c:v>
                </c:pt>
                <c:pt idx="9">
                  <c:v>5.68963282937365</c:v>
                </c:pt>
                <c:pt idx="10">
                  <c:v>5.6818574514038875</c:v>
                </c:pt>
                <c:pt idx="11">
                  <c:v>5.6585313174946</c:v>
                </c:pt>
                <c:pt idx="12">
                  <c:v>5.644924406047516</c:v>
                </c:pt>
                <c:pt idx="13">
                  <c:v>5.641036717062635</c:v>
                </c:pt>
                <c:pt idx="14">
                  <c:v>5.641036717062635</c:v>
                </c:pt>
                <c:pt idx="15">
                  <c:v>5.621598272138228</c:v>
                </c:pt>
                <c:pt idx="16">
                  <c:v>5.613822894168466</c:v>
                </c:pt>
                <c:pt idx="17">
                  <c:v>5.602159827213823</c:v>
                </c:pt>
                <c:pt idx="18">
                  <c:v>5.596328293736501</c:v>
                </c:pt>
                <c:pt idx="19">
                  <c:v>5.582721382289416</c:v>
                </c:pt>
                <c:pt idx="20">
                  <c:v>5.582721382289416</c:v>
                </c:pt>
                <c:pt idx="21">
                  <c:v>5.561339092872571</c:v>
                </c:pt>
                <c:pt idx="22">
                  <c:v>5.559395248380129</c:v>
                </c:pt>
                <c:pt idx="23">
                  <c:v>5.5535637149028085</c:v>
                </c:pt>
                <c:pt idx="24">
                  <c:v>5.541900647948164</c:v>
                </c:pt>
                <c:pt idx="25">
                  <c:v>5.541900647948164</c:v>
                </c:pt>
                <c:pt idx="26">
                  <c:v>5.5302375809935205</c:v>
                </c:pt>
                <c:pt idx="27">
                  <c:v>5.514686825053996</c:v>
                </c:pt>
                <c:pt idx="28">
                  <c:v>5.504967602591792</c:v>
                </c:pt>
                <c:pt idx="29">
                  <c:v>5.485529157667386</c:v>
                </c:pt>
                <c:pt idx="30">
                  <c:v>5.481641468682505</c:v>
                </c:pt>
                <c:pt idx="31">
                  <c:v>5.479697624190065</c:v>
                </c:pt>
                <c:pt idx="32">
                  <c:v>5.469978401727861</c:v>
                </c:pt>
                <c:pt idx="33">
                  <c:v>5.46609071274298</c:v>
                </c:pt>
                <c:pt idx="34">
                  <c:v>5.464146868250539</c:v>
                </c:pt>
                <c:pt idx="35">
                  <c:v>5.444708423326134</c:v>
                </c:pt>
                <c:pt idx="36">
                  <c:v>5.429157667386609</c:v>
                </c:pt>
                <c:pt idx="37">
                  <c:v>5.421382289416846</c:v>
                </c:pt>
                <c:pt idx="38">
                  <c:v>5.419438444924405</c:v>
                </c:pt>
              </c:numCache>
            </c:numRef>
          </c:val>
        </c:ser>
        <c:ser>
          <c:idx val="1"/>
          <c:order val="1"/>
          <c:tx>
            <c:strRef>
              <c:f>Tabelle4!$G$1:$G$2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5.84</c:v>
                </c:pt>
                <c:pt idx="6">
                  <c:v>6.38</c:v>
                </c:pt>
                <c:pt idx="7">
                  <c:v>5.55</c:v>
                </c:pt>
                <c:pt idx="8">
                  <c:v>7.17</c:v>
                </c:pt>
                <c:pt idx="9">
                  <c:v>7.77</c:v>
                </c:pt>
                <c:pt idx="10">
                  <c:v>5.7</c:v>
                </c:pt>
                <c:pt idx="11">
                  <c:v>5.36</c:v>
                </c:pt>
                <c:pt idx="12">
                  <c:v>5.73</c:v>
                </c:pt>
                <c:pt idx="13">
                  <c:v>8.5</c:v>
                </c:pt>
                <c:pt idx="14">
                  <c:v>5.2</c:v>
                </c:pt>
                <c:pt idx="15">
                  <c:v>5.13</c:v>
                </c:pt>
                <c:pt idx="16">
                  <c:v>4.77</c:v>
                </c:pt>
                <c:pt idx="17">
                  <c:v>5.91</c:v>
                </c:pt>
                <c:pt idx="18">
                  <c:v>5.98</c:v>
                </c:pt>
                <c:pt idx="19">
                  <c:v>5.94</c:v>
                </c:pt>
                <c:pt idx="20">
                  <c:v>7.47</c:v>
                </c:pt>
                <c:pt idx="21">
                  <c:v>6.67</c:v>
                </c:pt>
                <c:pt idx="22">
                  <c:v>7.42</c:v>
                </c:pt>
                <c:pt idx="23">
                  <c:v>5.75</c:v>
                </c:pt>
                <c:pt idx="24">
                  <c:v>4.56</c:v>
                </c:pt>
                <c:pt idx="25">
                  <c:v>5.85</c:v>
                </c:pt>
                <c:pt idx="26">
                  <c:v>5.67</c:v>
                </c:pt>
                <c:pt idx="27">
                  <c:v>4.95</c:v>
                </c:pt>
                <c:pt idx="28">
                  <c:v>6.56</c:v>
                </c:pt>
                <c:pt idx="29">
                  <c:v>6.04</c:v>
                </c:pt>
                <c:pt idx="30">
                  <c:v>5.54</c:v>
                </c:pt>
                <c:pt idx="31">
                  <c:v>6.47</c:v>
                </c:pt>
                <c:pt idx="32">
                  <c:v>5.83</c:v>
                </c:pt>
                <c:pt idx="33">
                  <c:v>5.43</c:v>
                </c:pt>
                <c:pt idx="34">
                  <c:v>4.56</c:v>
                </c:pt>
                <c:pt idx="35">
                  <c:v>5.75</c:v>
                </c:pt>
                <c:pt idx="36">
                  <c:v>5.9</c:v>
                </c:pt>
                <c:pt idx="37">
                  <c:v>7.11</c:v>
                </c:pt>
                <c:pt idx="38">
                  <c:v>6.96</c:v>
                </c:pt>
              </c:numCache>
            </c:numRef>
          </c:val>
        </c:ser>
        <c:ser>
          <c:idx val="2"/>
          <c:order val="2"/>
          <c:tx>
            <c:strRef>
              <c:f>Tabelle4!$J$1:$J$2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Tabelle4!$J$3:$J$41</c:f>
              <c:numCache>
                <c:ptCount val="39"/>
                <c:pt idx="0">
                  <c:v>6.483</c:v>
                </c:pt>
                <c:pt idx="1">
                  <c:v>6.38</c:v>
                </c:pt>
                <c:pt idx="2">
                  <c:v>5.794</c:v>
                </c:pt>
                <c:pt idx="3">
                  <c:v>5.922999999999999</c:v>
                </c:pt>
                <c:pt idx="4">
                  <c:v>5.446000000000001</c:v>
                </c:pt>
                <c:pt idx="5">
                  <c:v>5.426</c:v>
                </c:pt>
                <c:pt idx="6">
                  <c:v>5.358</c:v>
                </c:pt>
                <c:pt idx="7">
                  <c:v>5.073</c:v>
                </c:pt>
                <c:pt idx="8">
                  <c:v>5.685</c:v>
                </c:pt>
                <c:pt idx="9">
                  <c:v>5.327000000000001</c:v>
                </c:pt>
                <c:pt idx="10">
                  <c:v>4.857</c:v>
                </c:pt>
                <c:pt idx="11">
                  <c:v>4.849</c:v>
                </c:pt>
                <c:pt idx="12">
                  <c:v>4.854</c:v>
                </c:pt>
                <c:pt idx="13">
                  <c:v>5.067</c:v>
                </c:pt>
                <c:pt idx="14">
                  <c:v>4.829</c:v>
                </c:pt>
                <c:pt idx="15">
                  <c:v>0</c:v>
                </c:pt>
                <c:pt idx="16">
                  <c:v>4.797</c:v>
                </c:pt>
                <c:pt idx="17">
                  <c:v>4.97</c:v>
                </c:pt>
                <c:pt idx="18">
                  <c:v>4.831</c:v>
                </c:pt>
                <c:pt idx="19">
                  <c:v>4.854</c:v>
                </c:pt>
                <c:pt idx="20">
                  <c:v>5.1610000000000005</c:v>
                </c:pt>
                <c:pt idx="21">
                  <c:v>0</c:v>
                </c:pt>
                <c:pt idx="22">
                  <c:v>5.013999999999999</c:v>
                </c:pt>
                <c:pt idx="23">
                  <c:v>0</c:v>
                </c:pt>
                <c:pt idx="24">
                  <c:v>4.604</c:v>
                </c:pt>
                <c:pt idx="25">
                  <c:v>4.702</c:v>
                </c:pt>
                <c:pt idx="26">
                  <c:v>4.644</c:v>
                </c:pt>
                <c:pt idx="27">
                  <c:v>4.743</c:v>
                </c:pt>
                <c:pt idx="28">
                  <c:v>4.763999999999999</c:v>
                </c:pt>
                <c:pt idx="29">
                  <c:v>4.837</c:v>
                </c:pt>
                <c:pt idx="30">
                  <c:v>4.53</c:v>
                </c:pt>
                <c:pt idx="31">
                  <c:v>0</c:v>
                </c:pt>
                <c:pt idx="32">
                  <c:v>0</c:v>
                </c:pt>
                <c:pt idx="33">
                  <c:v>4.581</c:v>
                </c:pt>
                <c:pt idx="34">
                  <c:v>4.563</c:v>
                </c:pt>
                <c:pt idx="35">
                  <c:v>4.683</c:v>
                </c:pt>
                <c:pt idx="36">
                  <c:v>4.723</c:v>
                </c:pt>
                <c:pt idx="37">
                  <c:v>0</c:v>
                </c:pt>
                <c:pt idx="38">
                  <c:v>4.495</c:v>
                </c:pt>
              </c:numCache>
            </c:numRef>
          </c:val>
        </c:ser>
        <c:ser>
          <c:idx val="3"/>
          <c:order val="3"/>
          <c:tx>
            <c:strRef>
              <c:f>Tabelle4!$U$1:$U$2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Tabelle4!$B$3:$B$41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Tumble Two 18</c:v>
                </c:pt>
                <c:pt idx="6">
                  <c:v>Thor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Gokstad Faering 240kg</c:v>
                </c:pt>
                <c:pt idx="10">
                  <c:v>Adirondack Durant 1</c:v>
                </c:pt>
                <c:pt idx="11">
                  <c:v>Micmac 16</c:v>
                </c:pt>
                <c:pt idx="12">
                  <c:v>Saranac Laker</c:v>
                </c:pt>
                <c:pt idx="13">
                  <c:v>Whitehall 17'</c:v>
                </c:pt>
                <c:pt idx="14">
                  <c:v>Tumble Two 16</c:v>
                </c:pt>
                <c:pt idx="15">
                  <c:v>Firefly 18</c:v>
                </c:pt>
                <c:pt idx="16">
                  <c:v>Ugo-Nomad canoe</c:v>
                </c:pt>
                <c:pt idx="17">
                  <c:v>Herreshoff 17 Rowboat</c:v>
                </c:pt>
                <c:pt idx="18">
                  <c:v>Flywood V fast L</c:v>
                </c:pt>
                <c:pt idx="19">
                  <c:v>Flywood Canoebow L</c:v>
                </c:pt>
                <c:pt idx="20">
                  <c:v>Peregrine</c:v>
                </c:pt>
                <c:pt idx="21">
                  <c:v>Bailey Whitehall</c:v>
                </c:pt>
                <c:pt idx="22">
                  <c:v>Ellis Rangeley Boat 17'</c:v>
                </c:pt>
                <c:pt idx="23">
                  <c:v>Kipawa 2 (Plywood)</c:v>
                </c:pt>
                <c:pt idx="24">
                  <c:v>Bufflehead</c:v>
                </c:pt>
                <c:pt idx="25">
                  <c:v>Flywood more beam refined L</c:v>
                </c:pt>
                <c:pt idx="26">
                  <c:v>Flywood stretched L</c:v>
                </c:pt>
                <c:pt idx="27">
                  <c:v>Peterborough Canoe</c:v>
                </c:pt>
                <c:pt idx="28">
                  <c:v>Stoney Lake</c:v>
                </c:pt>
                <c:pt idx="29">
                  <c:v>Big Guide L</c:v>
                </c:pt>
                <c:pt idx="30">
                  <c:v>Flywood stretched</c:v>
                </c:pt>
                <c:pt idx="31">
                  <c:v>Cape Split Peapod</c:v>
                </c:pt>
                <c:pt idx="32">
                  <c:v>Nautilus (Welsford)</c:v>
                </c:pt>
                <c:pt idx="33">
                  <c:v>Duck Punt (6mm Plywood)</c:v>
                </c:pt>
                <c:pt idx="34">
                  <c:v>Hiawatha (Plywood)</c:v>
                </c:pt>
                <c:pt idx="35">
                  <c:v>Prospector 16</c:v>
                </c:pt>
                <c:pt idx="36">
                  <c:v>Big Guide</c:v>
                </c:pt>
                <c:pt idx="37">
                  <c:v>Micheal Storer Rowboat</c:v>
                </c:pt>
                <c:pt idx="38">
                  <c:v>Stretched Gloucester Light Dory</c:v>
                </c:pt>
              </c:strCache>
            </c:strRef>
          </c:cat>
          <c:val>
            <c:numRef>
              <c:f>Tabelle4!$U$3:$U$41</c:f>
              <c:numCache>
                <c:ptCount val="39"/>
                <c:pt idx="0">
                  <c:v>3.77</c:v>
                </c:pt>
                <c:pt idx="1">
                  <c:v>4.73</c:v>
                </c:pt>
                <c:pt idx="2">
                  <c:v>5.71</c:v>
                </c:pt>
                <c:pt idx="3">
                  <c:v>3.64</c:v>
                </c:pt>
                <c:pt idx="4">
                  <c:v>3.06</c:v>
                </c:pt>
                <c:pt idx="5">
                  <c:v>4.12</c:v>
                </c:pt>
                <c:pt idx="6">
                  <c:v>3.33</c:v>
                </c:pt>
                <c:pt idx="7">
                  <c:v>1.83</c:v>
                </c:pt>
                <c:pt idx="8">
                  <c:v>5</c:v>
                </c:pt>
                <c:pt idx="9">
                  <c:v>5.57</c:v>
                </c:pt>
                <c:pt idx="10">
                  <c:v>4.24</c:v>
                </c:pt>
                <c:pt idx="11">
                  <c:v>2.46</c:v>
                </c:pt>
                <c:pt idx="12">
                  <c:v>3.12</c:v>
                </c:pt>
                <c:pt idx="13">
                  <c:v>6.83</c:v>
                </c:pt>
                <c:pt idx="14">
                  <c:v>3.55</c:v>
                </c:pt>
                <c:pt idx="16">
                  <c:v>1.31</c:v>
                </c:pt>
                <c:pt idx="17">
                  <c:v>3.67</c:v>
                </c:pt>
                <c:pt idx="18">
                  <c:v>4.04</c:v>
                </c:pt>
                <c:pt idx="19">
                  <c:v>4.78</c:v>
                </c:pt>
                <c:pt idx="20">
                  <c:v>9.18</c:v>
                </c:pt>
                <c:pt idx="22">
                  <c:v>11.96</c:v>
                </c:pt>
                <c:pt idx="24">
                  <c:v>6.04</c:v>
                </c:pt>
                <c:pt idx="25">
                  <c:v>4.71</c:v>
                </c:pt>
                <c:pt idx="26">
                  <c:v>5.56</c:v>
                </c:pt>
                <c:pt idx="27">
                  <c:v>0.64</c:v>
                </c:pt>
                <c:pt idx="28">
                  <c:v>5.17</c:v>
                </c:pt>
                <c:pt idx="29">
                  <c:v>4</c:v>
                </c:pt>
                <c:pt idx="30">
                  <c:v>5.45</c:v>
                </c:pt>
                <c:pt idx="33">
                  <c:v>5.6</c:v>
                </c:pt>
                <c:pt idx="34">
                  <c:v>0.73</c:v>
                </c:pt>
                <c:pt idx="35">
                  <c:v>2.14</c:v>
                </c:pt>
                <c:pt idx="36">
                  <c:v>3.9</c:v>
                </c:pt>
                <c:pt idx="38">
                  <c:v>2.9</c:v>
                </c:pt>
              </c:numCache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 val="autoZero"/>
        <c:auto val="1"/>
        <c:lblOffset val="0"/>
        <c:noMultiLvlLbl val="0"/>
      </c:catAx>
      <c:valAx>
        <c:axId val="57207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643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325"/>
          <c:w val="0.8817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Tabelle5!$E$1:$E$2</c:f>
              <c:strCache>
                <c:ptCount val="1"/>
                <c:pt idx="0">
                  <c:v>Speed at 6kg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Tabelle5!$E$3:$E$41</c:f>
              <c:numCache>
                <c:ptCount val="39"/>
                <c:pt idx="0">
                  <c:v>5.9306695464362855</c:v>
                </c:pt>
                <c:pt idx="1">
                  <c:v>5.825701943844492</c:v>
                </c:pt>
                <c:pt idx="2">
                  <c:v>5.6157667386609065</c:v>
                </c:pt>
                <c:pt idx="3">
                  <c:v>5.5535637149028085</c:v>
                </c:pt>
                <c:pt idx="4">
                  <c:v>5.436933045356372</c:v>
                </c:pt>
                <c:pt idx="5">
                  <c:v>5.434989200863931</c:v>
                </c:pt>
                <c:pt idx="6">
                  <c:v>5.341684665226782</c:v>
                </c:pt>
                <c:pt idx="7">
                  <c:v>5.322246220302375</c:v>
                </c:pt>
                <c:pt idx="8">
                  <c:v>5.320302375809936</c:v>
                </c:pt>
                <c:pt idx="9">
                  <c:v>5.3047516198704106</c:v>
                </c:pt>
                <c:pt idx="10">
                  <c:v>5.2814254859611225</c:v>
                </c:pt>
                <c:pt idx="11">
                  <c:v>5.246436285097192</c:v>
                </c:pt>
                <c:pt idx="12">
                  <c:v>5.219222462203024</c:v>
                </c:pt>
                <c:pt idx="13">
                  <c:v>5.188120950323974</c:v>
                </c:pt>
                <c:pt idx="14">
                  <c:v>5.1511879049676015</c:v>
                </c:pt>
                <c:pt idx="15">
                  <c:v>5.149244060475162</c:v>
                </c:pt>
                <c:pt idx="16">
                  <c:v>5.125917926565874</c:v>
                </c:pt>
                <c:pt idx="17">
                  <c:v>5.11231101511879</c:v>
                </c:pt>
                <c:pt idx="18">
                  <c:v>5.108423326133909</c:v>
                </c:pt>
                <c:pt idx="19">
                  <c:v>5.102591792656588</c:v>
                </c:pt>
                <c:pt idx="20">
                  <c:v>5.092872570194384</c:v>
                </c:pt>
                <c:pt idx="21">
                  <c:v>5.073434125269977</c:v>
                </c:pt>
                <c:pt idx="22">
                  <c:v>5.073434125269977</c:v>
                </c:pt>
                <c:pt idx="23">
                  <c:v>5.055939524838013</c:v>
                </c:pt>
                <c:pt idx="24">
                  <c:v>5.055939524838013</c:v>
                </c:pt>
                <c:pt idx="25">
                  <c:v>5.053995680345572</c:v>
                </c:pt>
                <c:pt idx="26">
                  <c:v>5.050107991360691</c:v>
                </c:pt>
                <c:pt idx="27">
                  <c:v>5.04816414686825</c:v>
                </c:pt>
                <c:pt idx="28">
                  <c:v>5.044276457883369</c:v>
                </c:pt>
                <c:pt idx="29">
                  <c:v>5.034557235421166</c:v>
                </c:pt>
                <c:pt idx="30">
                  <c:v>5.0228941684665225</c:v>
                </c:pt>
                <c:pt idx="31">
                  <c:v>5.020950323974083</c:v>
                </c:pt>
                <c:pt idx="32">
                  <c:v>5.020950323974083</c:v>
                </c:pt>
                <c:pt idx="33">
                  <c:v>5.005399568034558</c:v>
                </c:pt>
                <c:pt idx="34">
                  <c:v>4.987904967602592</c:v>
                </c:pt>
                <c:pt idx="35">
                  <c:v>4.966522678185745</c:v>
                </c:pt>
                <c:pt idx="36">
                  <c:v>4.956803455723541</c:v>
                </c:pt>
                <c:pt idx="37">
                  <c:v>4.945140388768898</c:v>
                </c:pt>
                <c:pt idx="38">
                  <c:v>4.935421166306696</c:v>
                </c:pt>
              </c:numCache>
            </c:numRef>
          </c:val>
        </c:ser>
        <c:ser>
          <c:idx val="1"/>
          <c:order val="1"/>
          <c:tx>
            <c:strRef>
              <c:f>Tabelle5!$G$1:$G$2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Tabelle5!$G$3:$G$41</c:f>
              <c:numCache>
                <c:ptCount val="39"/>
                <c:pt idx="0">
                  <c:v>8.68</c:v>
                </c:pt>
                <c:pt idx="1">
                  <c:v>8.79</c:v>
                </c:pt>
                <c:pt idx="2">
                  <c:v>8.27</c:v>
                </c:pt>
                <c:pt idx="3">
                  <c:v>8.8</c:v>
                </c:pt>
                <c:pt idx="4">
                  <c:v>6</c:v>
                </c:pt>
                <c:pt idx="5">
                  <c:v>6.38</c:v>
                </c:pt>
                <c:pt idx="6">
                  <c:v>5.84</c:v>
                </c:pt>
                <c:pt idx="7">
                  <c:v>5.55</c:v>
                </c:pt>
                <c:pt idx="8">
                  <c:v>7.17</c:v>
                </c:pt>
                <c:pt idx="9">
                  <c:v>5.7</c:v>
                </c:pt>
                <c:pt idx="10">
                  <c:v>5.73</c:v>
                </c:pt>
                <c:pt idx="11">
                  <c:v>8.5</c:v>
                </c:pt>
                <c:pt idx="12">
                  <c:v>5.36</c:v>
                </c:pt>
                <c:pt idx="13">
                  <c:v>7.77</c:v>
                </c:pt>
                <c:pt idx="14">
                  <c:v>5.2</c:v>
                </c:pt>
                <c:pt idx="15">
                  <c:v>4.77</c:v>
                </c:pt>
                <c:pt idx="16">
                  <c:v>6.67</c:v>
                </c:pt>
                <c:pt idx="17">
                  <c:v>5.98</c:v>
                </c:pt>
                <c:pt idx="18">
                  <c:v>5.91</c:v>
                </c:pt>
                <c:pt idx="19">
                  <c:v>5.67</c:v>
                </c:pt>
                <c:pt idx="20">
                  <c:v>6.47</c:v>
                </c:pt>
                <c:pt idx="21">
                  <c:v>5.94</c:v>
                </c:pt>
                <c:pt idx="22">
                  <c:v>5.85</c:v>
                </c:pt>
                <c:pt idx="23">
                  <c:v>5.54</c:v>
                </c:pt>
                <c:pt idx="24">
                  <c:v>4.56</c:v>
                </c:pt>
                <c:pt idx="25">
                  <c:v>6.56</c:v>
                </c:pt>
                <c:pt idx="26">
                  <c:v>7.42</c:v>
                </c:pt>
                <c:pt idx="27">
                  <c:v>5.13</c:v>
                </c:pt>
                <c:pt idx="28">
                  <c:v>5.83</c:v>
                </c:pt>
                <c:pt idx="29">
                  <c:v>4.56</c:v>
                </c:pt>
                <c:pt idx="30">
                  <c:v>7.47</c:v>
                </c:pt>
                <c:pt idx="31">
                  <c:v>4.95</c:v>
                </c:pt>
                <c:pt idx="32">
                  <c:v>5.75</c:v>
                </c:pt>
                <c:pt idx="33">
                  <c:v>6.04</c:v>
                </c:pt>
                <c:pt idx="34">
                  <c:v>6.09</c:v>
                </c:pt>
                <c:pt idx="35">
                  <c:v>5.9</c:v>
                </c:pt>
                <c:pt idx="36">
                  <c:v>5.89</c:v>
                </c:pt>
                <c:pt idx="37">
                  <c:v>5.43</c:v>
                </c:pt>
                <c:pt idx="38">
                  <c:v>5.75</c:v>
                </c:pt>
              </c:numCache>
            </c:numRef>
          </c:val>
        </c:ser>
        <c:ser>
          <c:idx val="2"/>
          <c:order val="2"/>
          <c:tx>
            <c:strRef>
              <c:f>Tabelle5!$J$1:$J$2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Tabelle5!$J$3:$J$41</c:f>
              <c:numCache>
                <c:ptCount val="39"/>
                <c:pt idx="0">
                  <c:v>6.48</c:v>
                </c:pt>
                <c:pt idx="1">
                  <c:v>6.343999999999999</c:v>
                </c:pt>
                <c:pt idx="2">
                  <c:v>5.653</c:v>
                </c:pt>
                <c:pt idx="3">
                  <c:v>5.881</c:v>
                </c:pt>
                <c:pt idx="4">
                  <c:v>5.34</c:v>
                </c:pt>
                <c:pt idx="5">
                  <c:v>4.895</c:v>
                </c:pt>
                <c:pt idx="6">
                  <c:v>5.272</c:v>
                </c:pt>
                <c:pt idx="7">
                  <c:v>5.012</c:v>
                </c:pt>
                <c:pt idx="8">
                  <c:v>5.597</c:v>
                </c:pt>
                <c:pt idx="9">
                  <c:v>4.819</c:v>
                </c:pt>
                <c:pt idx="10">
                  <c:v>4.837</c:v>
                </c:pt>
                <c:pt idx="11">
                  <c:v>5.033</c:v>
                </c:pt>
                <c:pt idx="12">
                  <c:v>4.78</c:v>
                </c:pt>
                <c:pt idx="13">
                  <c:v>5.1770000000000005</c:v>
                </c:pt>
                <c:pt idx="14">
                  <c:v>4.72</c:v>
                </c:pt>
                <c:pt idx="15">
                  <c:v>4.707</c:v>
                </c:pt>
                <c:pt idx="16">
                  <c:v>0</c:v>
                </c:pt>
                <c:pt idx="17">
                  <c:v>4.775</c:v>
                </c:pt>
                <c:pt idx="18">
                  <c:v>4.895</c:v>
                </c:pt>
                <c:pt idx="19">
                  <c:v>4.582</c:v>
                </c:pt>
                <c:pt idx="20">
                  <c:v>0</c:v>
                </c:pt>
                <c:pt idx="21">
                  <c:v>4.773</c:v>
                </c:pt>
                <c:pt idx="22">
                  <c:v>4.627</c:v>
                </c:pt>
                <c:pt idx="23">
                  <c:v>4.468999999999999</c:v>
                </c:pt>
                <c:pt idx="24">
                  <c:v>4.508</c:v>
                </c:pt>
                <c:pt idx="25">
                  <c:v>4.705</c:v>
                </c:pt>
                <c:pt idx="26">
                  <c:v>4.979</c:v>
                </c:pt>
                <c:pt idx="27">
                  <c:v>0</c:v>
                </c:pt>
                <c:pt idx="28">
                  <c:v>0</c:v>
                </c:pt>
                <c:pt idx="29">
                  <c:v>4.44</c:v>
                </c:pt>
                <c:pt idx="30">
                  <c:v>4.928999999999999</c:v>
                </c:pt>
                <c:pt idx="31">
                  <c:v>4.66</c:v>
                </c:pt>
                <c:pt idx="32">
                  <c:v>0</c:v>
                </c:pt>
                <c:pt idx="33">
                  <c:v>4.765</c:v>
                </c:pt>
                <c:pt idx="34">
                  <c:v>4.716</c:v>
                </c:pt>
                <c:pt idx="35">
                  <c:v>4.6530000000000005</c:v>
                </c:pt>
                <c:pt idx="36">
                  <c:v>4.6160000000000005</c:v>
                </c:pt>
                <c:pt idx="37">
                  <c:v>4.437</c:v>
                </c:pt>
                <c:pt idx="38">
                  <c:v>4.527</c:v>
                </c:pt>
              </c:numCache>
            </c:numRef>
          </c:val>
        </c:ser>
        <c:ser>
          <c:idx val="3"/>
          <c:order val="3"/>
          <c:tx>
            <c:strRef>
              <c:f>Tabelle5!$U$1:$U$2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Tabelle5!$B$3:$B$41</c:f>
              <c:strCache>
                <c:ptCount val="39"/>
                <c:pt idx="0">
                  <c:v>Sulkava Single by Thero Halme</c:v>
                </c:pt>
                <c:pt idx="1">
                  <c:v>Sulkava Double by Thero Halme</c:v>
                </c:pt>
                <c:pt idx="2">
                  <c:v>St. Lawrence River Skiff (Gardner)</c:v>
                </c:pt>
                <c:pt idx="3">
                  <c:v>Superfly Guide Holzmodel 2</c:v>
                </c:pt>
                <c:pt idx="4">
                  <c:v>Micmac 18</c:v>
                </c:pt>
                <c:pt idx="5">
                  <c:v>Thor</c:v>
                </c:pt>
                <c:pt idx="6">
                  <c:v>Tumble Two 18</c:v>
                </c:pt>
                <c:pt idx="7">
                  <c:v>Freedom 17</c:v>
                </c:pt>
                <c:pt idx="8">
                  <c:v>Thames Skiff 20</c:v>
                </c:pt>
                <c:pt idx="9">
                  <c:v>Adirondack Durant 1</c:v>
                </c:pt>
                <c:pt idx="10">
                  <c:v>Saranac Laker</c:v>
                </c:pt>
                <c:pt idx="11">
                  <c:v>Whitehall 17'</c:v>
                </c:pt>
                <c:pt idx="12">
                  <c:v>Micmac 16</c:v>
                </c:pt>
                <c:pt idx="13">
                  <c:v>Gokstad Faering 150kg</c:v>
                </c:pt>
                <c:pt idx="14">
                  <c:v>Tumble Two 16</c:v>
                </c:pt>
                <c:pt idx="15">
                  <c:v>Ugo-Nomad canoe</c:v>
                </c:pt>
                <c:pt idx="16">
                  <c:v>Bailey Whitehall</c:v>
                </c:pt>
                <c:pt idx="17">
                  <c:v>Flywood V fast L</c:v>
                </c:pt>
                <c:pt idx="18">
                  <c:v>Herreshoff 17 Rowboat</c:v>
                </c:pt>
                <c:pt idx="19">
                  <c:v>Flywood stretched L</c:v>
                </c:pt>
                <c:pt idx="20">
                  <c:v>Cape Split Peapod</c:v>
                </c:pt>
                <c:pt idx="21">
                  <c:v>Flywood Canoebow L</c:v>
                </c:pt>
                <c:pt idx="22">
                  <c:v>Flywood more beam refined L</c:v>
                </c:pt>
                <c:pt idx="23">
                  <c:v>Flywood stretched</c:v>
                </c:pt>
                <c:pt idx="24">
                  <c:v>Hiawatha (Plywood)</c:v>
                </c:pt>
                <c:pt idx="25">
                  <c:v>Stoney Lake</c:v>
                </c:pt>
                <c:pt idx="26">
                  <c:v>Ellis Rangeley Boat 17'</c:v>
                </c:pt>
                <c:pt idx="27">
                  <c:v>Firefly 18</c:v>
                </c:pt>
                <c:pt idx="28">
                  <c:v>Nautilus (Welsford)</c:v>
                </c:pt>
                <c:pt idx="29">
                  <c:v>Bufflehead</c:v>
                </c:pt>
                <c:pt idx="30">
                  <c:v>Peregrine</c:v>
                </c:pt>
                <c:pt idx="31">
                  <c:v>Peterborough Canoe</c:v>
                </c:pt>
                <c:pt idx="32">
                  <c:v>Kipawa 2 (Plywood)</c:v>
                </c:pt>
                <c:pt idx="33">
                  <c:v>Big Guide L</c:v>
                </c:pt>
                <c:pt idx="34">
                  <c:v>Romax built</c:v>
                </c:pt>
                <c:pt idx="35">
                  <c:v>Big Guide</c:v>
                </c:pt>
                <c:pt idx="36">
                  <c:v>Romax built shrinked</c:v>
                </c:pt>
                <c:pt idx="37">
                  <c:v>Duck Punt (6mm Plywood)</c:v>
                </c:pt>
                <c:pt idx="38">
                  <c:v>Prospector 16</c:v>
                </c:pt>
              </c:strCache>
            </c:strRef>
          </c:cat>
          <c:val>
            <c:numRef>
              <c:f>Tabelle5!$U$3:$U$41</c:f>
              <c:numCache>
                <c:ptCount val="39"/>
                <c:pt idx="0">
                  <c:v>4.72</c:v>
                </c:pt>
                <c:pt idx="1">
                  <c:v>5.84</c:v>
                </c:pt>
                <c:pt idx="2">
                  <c:v>6.4</c:v>
                </c:pt>
                <c:pt idx="3">
                  <c:v>6.75</c:v>
                </c:pt>
                <c:pt idx="4">
                  <c:v>6</c:v>
                </c:pt>
                <c:pt idx="5">
                  <c:v>4.51</c:v>
                </c:pt>
                <c:pt idx="6">
                  <c:v>6.89</c:v>
                </c:pt>
                <c:pt idx="7">
                  <c:v>4.33</c:v>
                </c:pt>
                <c:pt idx="8">
                  <c:v>5.86</c:v>
                </c:pt>
                <c:pt idx="9">
                  <c:v>4.63</c:v>
                </c:pt>
                <c:pt idx="10">
                  <c:v>3.46</c:v>
                </c:pt>
                <c:pt idx="11">
                  <c:v>7.63</c:v>
                </c:pt>
                <c:pt idx="12">
                  <c:v>5.36</c:v>
                </c:pt>
                <c:pt idx="13">
                  <c:v>4.54</c:v>
                </c:pt>
                <c:pt idx="14">
                  <c:v>6.35</c:v>
                </c:pt>
                <c:pt idx="15">
                  <c:v>3.33</c:v>
                </c:pt>
                <c:pt idx="17">
                  <c:v>5.4</c:v>
                </c:pt>
                <c:pt idx="18">
                  <c:v>4.51</c:v>
                </c:pt>
                <c:pt idx="19">
                  <c:v>8.24</c:v>
                </c:pt>
                <c:pt idx="21">
                  <c:v>7.55</c:v>
                </c:pt>
                <c:pt idx="22">
                  <c:v>7.45</c:v>
                </c:pt>
                <c:pt idx="23">
                  <c:v>8.13</c:v>
                </c:pt>
                <c:pt idx="24">
                  <c:v>3.08</c:v>
                </c:pt>
                <c:pt idx="25">
                  <c:v>7.2</c:v>
                </c:pt>
                <c:pt idx="26">
                  <c:v>14.41</c:v>
                </c:pt>
                <c:pt idx="29">
                  <c:v>8.45</c:v>
                </c:pt>
                <c:pt idx="30">
                  <c:v>11.18</c:v>
                </c:pt>
                <c:pt idx="31">
                  <c:v>2.87</c:v>
                </c:pt>
                <c:pt idx="33">
                  <c:v>6.06</c:v>
                </c:pt>
                <c:pt idx="34">
                  <c:v>7.66</c:v>
                </c:pt>
                <c:pt idx="35">
                  <c:v>5.93</c:v>
                </c:pt>
                <c:pt idx="36">
                  <c:v>7.76</c:v>
                </c:pt>
                <c:pt idx="37">
                  <c:v>10.7</c:v>
                </c:pt>
                <c:pt idx="38">
                  <c:v>4.81</c:v>
                </c:pt>
              </c:numCache>
            </c:numRef>
          </c:val>
        </c:ser>
        <c:axId val="45109521"/>
        <c:axId val="3332506"/>
      </c:bar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2506"/>
        <c:crosses val="autoZero"/>
        <c:auto val="1"/>
        <c:lblOffset val="0"/>
        <c:noMultiLvlLbl val="0"/>
      </c:catAx>
      <c:valAx>
        <c:axId val="3332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03025"/>
          <c:w val="0.87925"/>
          <c:h val="0.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Tabelle6!$E$1:$E$2</c:f>
              <c:strCache>
                <c:ptCount val="1"/>
                <c:pt idx="0">
                  <c:v>Speed at 1,5kg resistance and 135kg displacement kn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Tabelle6!$E$3:$E$46</c:f>
              <c:numCache>
                <c:ptCount val="44"/>
                <c:pt idx="0">
                  <c:v>3.6233261339092877</c:v>
                </c:pt>
                <c:pt idx="1">
                  <c:v>3.6038876889848814</c:v>
                </c:pt>
                <c:pt idx="2">
                  <c:v>3.5922246220302374</c:v>
                </c:pt>
                <c:pt idx="3">
                  <c:v>3.5825053995680345</c:v>
                </c:pt>
                <c:pt idx="4">
                  <c:v>3.574730021598272</c:v>
                </c:pt>
                <c:pt idx="5">
                  <c:v>3.565010799136069</c:v>
                </c:pt>
                <c:pt idx="6">
                  <c:v>3.561123110151188</c:v>
                </c:pt>
                <c:pt idx="7">
                  <c:v>3.5552915766738655</c:v>
                </c:pt>
                <c:pt idx="8">
                  <c:v>3.5552915766738655</c:v>
                </c:pt>
                <c:pt idx="9">
                  <c:v>3.5436285097192224</c:v>
                </c:pt>
                <c:pt idx="10">
                  <c:v>3.539740820734341</c:v>
                </c:pt>
                <c:pt idx="11">
                  <c:v>3.537796976241901</c:v>
                </c:pt>
                <c:pt idx="12">
                  <c:v>3.5183585313174945</c:v>
                </c:pt>
                <c:pt idx="13">
                  <c:v>3.5086393088552916</c:v>
                </c:pt>
                <c:pt idx="14">
                  <c:v>3.506695464362851</c:v>
                </c:pt>
                <c:pt idx="15">
                  <c:v>3.5047516198704103</c:v>
                </c:pt>
                <c:pt idx="16">
                  <c:v>3.500863930885529</c:v>
                </c:pt>
                <c:pt idx="17">
                  <c:v>3.500863930885529</c:v>
                </c:pt>
                <c:pt idx="18">
                  <c:v>3.4950323974082074</c:v>
                </c:pt>
                <c:pt idx="19">
                  <c:v>3.485313174946004</c:v>
                </c:pt>
                <c:pt idx="20">
                  <c:v>3.4794816414686824</c:v>
                </c:pt>
                <c:pt idx="21">
                  <c:v>3.4794816414686824</c:v>
                </c:pt>
                <c:pt idx="22">
                  <c:v>3.47170626349892</c:v>
                </c:pt>
                <c:pt idx="23">
                  <c:v>3.467818574514039</c:v>
                </c:pt>
                <c:pt idx="24">
                  <c:v>3.467818574514039</c:v>
                </c:pt>
                <c:pt idx="25">
                  <c:v>3.465874730021598</c:v>
                </c:pt>
                <c:pt idx="26">
                  <c:v>3.461987041036717</c:v>
                </c:pt>
                <c:pt idx="27">
                  <c:v>3.4561555075593953</c:v>
                </c:pt>
                <c:pt idx="28">
                  <c:v>3.452267818574514</c:v>
                </c:pt>
                <c:pt idx="29">
                  <c:v>3.446436285097192</c:v>
                </c:pt>
                <c:pt idx="30">
                  <c:v>3.4036717062634985</c:v>
                </c:pt>
                <c:pt idx="31">
                  <c:v>3.397840172786177</c:v>
                </c:pt>
                <c:pt idx="32">
                  <c:v>3.397840172786177</c:v>
                </c:pt>
                <c:pt idx="33">
                  <c:v>3.3920086393088558</c:v>
                </c:pt>
                <c:pt idx="34">
                  <c:v>3.3861771058315333</c:v>
                </c:pt>
                <c:pt idx="35">
                  <c:v>3.3822894168466524</c:v>
                </c:pt>
                <c:pt idx="36">
                  <c:v>3.378401727861771</c:v>
                </c:pt>
                <c:pt idx="37">
                  <c:v>3.3725701943844495</c:v>
                </c:pt>
                <c:pt idx="38">
                  <c:v>3.368682505399568</c:v>
                </c:pt>
                <c:pt idx="39">
                  <c:v>3.347300215982721</c:v>
                </c:pt>
                <c:pt idx="40">
                  <c:v>3.3317494600431963</c:v>
                </c:pt>
                <c:pt idx="41">
                  <c:v>3.329805615550756</c:v>
                </c:pt>
                <c:pt idx="42">
                  <c:v>3.3239740820734336</c:v>
                </c:pt>
                <c:pt idx="43">
                  <c:v>3.3239740820734336</c:v>
                </c:pt>
              </c:numCache>
            </c:numRef>
          </c:val>
        </c:ser>
        <c:ser>
          <c:idx val="1"/>
          <c:order val="1"/>
          <c:tx>
            <c:strRef>
              <c:f>Tabelle6!$G$1:$G$2</c:f>
              <c:strCache>
                <c:ptCount val="1"/>
                <c:pt idx="0">
                  <c:v>Hull surface 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Tabelle6!$G$3:$G$46</c:f>
              <c:numCache>
                <c:ptCount val="44"/>
                <c:pt idx="0">
                  <c:v>5.91</c:v>
                </c:pt>
                <c:pt idx="1">
                  <c:v>4.77</c:v>
                </c:pt>
                <c:pt idx="2">
                  <c:v>4.95</c:v>
                </c:pt>
                <c:pt idx="3">
                  <c:v>5.73</c:v>
                </c:pt>
                <c:pt idx="4">
                  <c:v>4.56</c:v>
                </c:pt>
                <c:pt idx="5">
                  <c:v>5.89</c:v>
                </c:pt>
                <c:pt idx="6">
                  <c:v>5.7</c:v>
                </c:pt>
                <c:pt idx="7">
                  <c:v>6.09</c:v>
                </c:pt>
                <c:pt idx="8">
                  <c:v>5.98</c:v>
                </c:pt>
                <c:pt idx="9">
                  <c:v>5.75</c:v>
                </c:pt>
                <c:pt idx="10">
                  <c:v>6.04</c:v>
                </c:pt>
                <c:pt idx="11">
                  <c:v>5.9</c:v>
                </c:pt>
                <c:pt idx="12">
                  <c:v>5.55</c:v>
                </c:pt>
                <c:pt idx="13">
                  <c:v>8.27</c:v>
                </c:pt>
                <c:pt idx="14">
                  <c:v>5.36</c:v>
                </c:pt>
                <c:pt idx="15">
                  <c:v>5.9</c:v>
                </c:pt>
                <c:pt idx="16">
                  <c:v>8.68</c:v>
                </c:pt>
                <c:pt idx="17">
                  <c:v>5.2</c:v>
                </c:pt>
                <c:pt idx="18">
                  <c:v>5.96</c:v>
                </c:pt>
                <c:pt idx="19">
                  <c:v>4.56</c:v>
                </c:pt>
                <c:pt idx="20">
                  <c:v>5.13</c:v>
                </c:pt>
                <c:pt idx="21">
                  <c:v>5.75</c:v>
                </c:pt>
                <c:pt idx="22">
                  <c:v>5.77</c:v>
                </c:pt>
                <c:pt idx="23">
                  <c:v>7.17</c:v>
                </c:pt>
                <c:pt idx="24">
                  <c:v>6</c:v>
                </c:pt>
                <c:pt idx="25">
                  <c:v>5.84</c:v>
                </c:pt>
                <c:pt idx="26">
                  <c:v>6.56</c:v>
                </c:pt>
                <c:pt idx="27">
                  <c:v>5.94</c:v>
                </c:pt>
                <c:pt idx="28">
                  <c:v>6.96</c:v>
                </c:pt>
                <c:pt idx="29">
                  <c:v>5.85</c:v>
                </c:pt>
                <c:pt idx="30">
                  <c:v>8.79</c:v>
                </c:pt>
                <c:pt idx="31">
                  <c:v>5.67</c:v>
                </c:pt>
                <c:pt idx="32">
                  <c:v>5.54</c:v>
                </c:pt>
                <c:pt idx="33">
                  <c:v>7.47</c:v>
                </c:pt>
                <c:pt idx="34">
                  <c:v>6.29</c:v>
                </c:pt>
                <c:pt idx="35">
                  <c:v>4.95</c:v>
                </c:pt>
                <c:pt idx="36">
                  <c:v>8.8</c:v>
                </c:pt>
                <c:pt idx="37">
                  <c:v>6.02</c:v>
                </c:pt>
                <c:pt idx="38">
                  <c:v>6.38</c:v>
                </c:pt>
                <c:pt idx="39">
                  <c:v>6.56</c:v>
                </c:pt>
                <c:pt idx="40">
                  <c:v>7.77</c:v>
                </c:pt>
                <c:pt idx="41">
                  <c:v>7.42</c:v>
                </c:pt>
                <c:pt idx="42">
                  <c:v>6.47</c:v>
                </c:pt>
                <c:pt idx="43">
                  <c:v>5.83</c:v>
                </c:pt>
              </c:numCache>
            </c:numRef>
          </c:val>
        </c:ser>
        <c:ser>
          <c:idx val="2"/>
          <c:order val="2"/>
          <c:tx>
            <c:strRef>
              <c:f>Tabelle6!$J$1:$J$2</c:f>
              <c:strCache>
                <c:ptCount val="1"/>
                <c:pt idx="0">
                  <c:v>LWL 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Tabelle6!$J$3:$J$46</c:f>
              <c:numCache>
                <c:ptCount val="44"/>
                <c:pt idx="0">
                  <c:v>4.895</c:v>
                </c:pt>
                <c:pt idx="1">
                  <c:v>4.707</c:v>
                </c:pt>
                <c:pt idx="2">
                  <c:v>4.66</c:v>
                </c:pt>
                <c:pt idx="3">
                  <c:v>4.837</c:v>
                </c:pt>
                <c:pt idx="4">
                  <c:v>4.508</c:v>
                </c:pt>
                <c:pt idx="5">
                  <c:v>4.6160000000000005</c:v>
                </c:pt>
                <c:pt idx="6">
                  <c:v>4.819</c:v>
                </c:pt>
                <c:pt idx="7">
                  <c:v>4.716</c:v>
                </c:pt>
                <c:pt idx="8">
                  <c:v>4.775</c:v>
                </c:pt>
                <c:pt idx="9">
                  <c:v>4.527</c:v>
                </c:pt>
                <c:pt idx="10">
                  <c:v>4.765</c:v>
                </c:pt>
                <c:pt idx="11">
                  <c:v>4.6530000000000005</c:v>
                </c:pt>
                <c:pt idx="12">
                  <c:v>5.012</c:v>
                </c:pt>
                <c:pt idx="13">
                  <c:v>5.653</c:v>
                </c:pt>
                <c:pt idx="14">
                  <c:v>4.78</c:v>
                </c:pt>
                <c:pt idx="15">
                  <c:v>0</c:v>
                </c:pt>
                <c:pt idx="16">
                  <c:v>6.48</c:v>
                </c:pt>
                <c:pt idx="17">
                  <c:v>4.72</c:v>
                </c:pt>
                <c:pt idx="18">
                  <c:v>0</c:v>
                </c:pt>
                <c:pt idx="19">
                  <c:v>4.44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5.597</c:v>
                </c:pt>
                <c:pt idx="24">
                  <c:v>5.34</c:v>
                </c:pt>
                <c:pt idx="25">
                  <c:v>5.272</c:v>
                </c:pt>
                <c:pt idx="26">
                  <c:v>4.705</c:v>
                </c:pt>
                <c:pt idx="27">
                  <c:v>4.773</c:v>
                </c:pt>
                <c:pt idx="28">
                  <c:v>4.138999999999999</c:v>
                </c:pt>
                <c:pt idx="29">
                  <c:v>4.627</c:v>
                </c:pt>
                <c:pt idx="30">
                  <c:v>6.343999999999999</c:v>
                </c:pt>
                <c:pt idx="31">
                  <c:v>4.468999999999999</c:v>
                </c:pt>
                <c:pt idx="32">
                  <c:v>4.582</c:v>
                </c:pt>
                <c:pt idx="33">
                  <c:v>4.928999999999999</c:v>
                </c:pt>
                <c:pt idx="34">
                  <c:v>0</c:v>
                </c:pt>
                <c:pt idx="35">
                  <c:v>0</c:v>
                </c:pt>
                <c:pt idx="36">
                  <c:v>5.881</c:v>
                </c:pt>
                <c:pt idx="37">
                  <c:v>0</c:v>
                </c:pt>
                <c:pt idx="38">
                  <c:v>5.3389999999999995</c:v>
                </c:pt>
                <c:pt idx="39">
                  <c:v>0</c:v>
                </c:pt>
                <c:pt idx="40">
                  <c:v>5.1770000000000005</c:v>
                </c:pt>
                <c:pt idx="41">
                  <c:v>4.979</c:v>
                </c:pt>
                <c:pt idx="42">
                  <c:v>0</c:v>
                </c:pt>
                <c:pt idx="43">
                  <c:v>4.4030000000000005</c:v>
                </c:pt>
              </c:numCache>
            </c:numRef>
          </c:val>
        </c:ser>
        <c:ser>
          <c:idx val="3"/>
          <c:order val="3"/>
          <c:tx>
            <c:strRef>
              <c:f>Tabelle6!$U$1:$U$2</c:f>
              <c:strCache>
                <c:ptCount val="1"/>
                <c:pt idx="0">
                  <c:v>Righting arm at 15° heel 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Tabelle6!$B$3:$B$46</c:f>
              <c:strCache>
                <c:ptCount val="44"/>
                <c:pt idx="0">
                  <c:v>Herreshoff 17 Rowboat</c:v>
                </c:pt>
                <c:pt idx="1">
                  <c:v>Ugo-Nomad canoe</c:v>
                </c:pt>
                <c:pt idx="2">
                  <c:v>Peterborough Canoe</c:v>
                </c:pt>
                <c:pt idx="3">
                  <c:v>Saranac Laker</c:v>
                </c:pt>
                <c:pt idx="4">
                  <c:v>Hiawatha (Plywood)</c:v>
                </c:pt>
                <c:pt idx="5">
                  <c:v>Romax built shrinked</c:v>
                </c:pt>
                <c:pt idx="6">
                  <c:v>Adirondack Durant 1</c:v>
                </c:pt>
                <c:pt idx="7">
                  <c:v>Romax built</c:v>
                </c:pt>
                <c:pt idx="8">
                  <c:v>Flywood V fast L</c:v>
                </c:pt>
                <c:pt idx="9">
                  <c:v>Prospector 16</c:v>
                </c:pt>
                <c:pt idx="10">
                  <c:v>Big Guide L</c:v>
                </c:pt>
                <c:pt idx="11">
                  <c:v>Big Guide</c:v>
                </c:pt>
                <c:pt idx="12">
                  <c:v>Freedom 17</c:v>
                </c:pt>
                <c:pt idx="13">
                  <c:v>St. Lawrence River Skiff (Gardner)</c:v>
                </c:pt>
                <c:pt idx="14">
                  <c:v>Micmac 16</c:v>
                </c:pt>
                <c:pt idx="15">
                  <c:v>Romax makeover 1</c:v>
                </c:pt>
                <c:pt idx="16">
                  <c:v>Sulkava Single by Thero Halme</c:v>
                </c:pt>
                <c:pt idx="17">
                  <c:v>Tumble Two 16</c:v>
                </c:pt>
                <c:pt idx="18">
                  <c:v>Romax 1</c:v>
                </c:pt>
                <c:pt idx="19">
                  <c:v>Bufflehead</c:v>
                </c:pt>
                <c:pt idx="20">
                  <c:v>Firefly 18</c:v>
                </c:pt>
                <c:pt idx="21">
                  <c:v>Kipawa 2 (Plywood)</c:v>
                </c:pt>
                <c:pt idx="22">
                  <c:v>Delaware Ducker Dragonfly</c:v>
                </c:pt>
                <c:pt idx="23">
                  <c:v>Thames Skiff 20</c:v>
                </c:pt>
                <c:pt idx="24">
                  <c:v>Micmac 18</c:v>
                </c:pt>
                <c:pt idx="25">
                  <c:v>Tumble Two 18</c:v>
                </c:pt>
                <c:pt idx="26">
                  <c:v>Stoney Lake</c:v>
                </c:pt>
                <c:pt idx="27">
                  <c:v>Flywood Canoebow L</c:v>
                </c:pt>
                <c:pt idx="28">
                  <c:v>Stretched Gloucester Light Dory</c:v>
                </c:pt>
                <c:pt idx="29">
                  <c:v>Flywood more beam refined L</c:v>
                </c:pt>
                <c:pt idx="30">
                  <c:v>Sulkava Double by Thero Halme</c:v>
                </c:pt>
                <c:pt idx="31">
                  <c:v>Flywood stretched</c:v>
                </c:pt>
                <c:pt idx="32">
                  <c:v>Flywood stretched L</c:v>
                </c:pt>
                <c:pt idx="33">
                  <c:v>Peregrine</c:v>
                </c:pt>
                <c:pt idx="34">
                  <c:v>Delaware Ducker Chapelle 1</c:v>
                </c:pt>
                <c:pt idx="35">
                  <c:v>Romax - Anders' Variation</c:v>
                </c:pt>
                <c:pt idx="36">
                  <c:v>Superfly Guide Holzmodel 2</c:v>
                </c:pt>
                <c:pt idx="37">
                  <c:v>Chamberlaine Skiff</c:v>
                </c:pt>
                <c:pt idx="38">
                  <c:v>Thor 18</c:v>
                </c:pt>
                <c:pt idx="39">
                  <c:v>Jonsa</c:v>
                </c:pt>
                <c:pt idx="40">
                  <c:v>Gokstad Faering 150kg</c:v>
                </c:pt>
                <c:pt idx="41">
                  <c:v>Ellis Rangeley Boat 17'</c:v>
                </c:pt>
                <c:pt idx="42">
                  <c:v>Cape Split Peapod</c:v>
                </c:pt>
                <c:pt idx="43">
                  <c:v>Nautilus (Welsford)</c:v>
                </c:pt>
              </c:strCache>
            </c:strRef>
          </c:cat>
          <c:val>
            <c:numRef>
              <c:f>Tabelle6!$U$3:$U$46</c:f>
              <c:numCache>
                <c:ptCount val="44"/>
                <c:pt idx="0">
                  <c:v>4.51</c:v>
                </c:pt>
                <c:pt idx="1">
                  <c:v>3.33</c:v>
                </c:pt>
                <c:pt idx="2">
                  <c:v>2.87</c:v>
                </c:pt>
                <c:pt idx="3">
                  <c:v>3.46</c:v>
                </c:pt>
                <c:pt idx="4">
                  <c:v>3.08</c:v>
                </c:pt>
                <c:pt idx="5">
                  <c:v>7.76</c:v>
                </c:pt>
                <c:pt idx="6">
                  <c:v>4.63</c:v>
                </c:pt>
                <c:pt idx="7">
                  <c:v>7.66</c:v>
                </c:pt>
                <c:pt idx="8">
                  <c:v>5.4</c:v>
                </c:pt>
                <c:pt idx="9">
                  <c:v>4.81</c:v>
                </c:pt>
                <c:pt idx="10">
                  <c:v>6.06</c:v>
                </c:pt>
                <c:pt idx="11">
                  <c:v>5.93</c:v>
                </c:pt>
                <c:pt idx="12">
                  <c:v>4.33</c:v>
                </c:pt>
                <c:pt idx="13">
                  <c:v>6.4</c:v>
                </c:pt>
                <c:pt idx="14">
                  <c:v>5.36</c:v>
                </c:pt>
                <c:pt idx="16">
                  <c:v>4.72</c:v>
                </c:pt>
                <c:pt idx="17">
                  <c:v>6.35</c:v>
                </c:pt>
                <c:pt idx="19">
                  <c:v>8.45</c:v>
                </c:pt>
                <c:pt idx="23">
                  <c:v>5.86</c:v>
                </c:pt>
                <c:pt idx="24">
                  <c:v>6</c:v>
                </c:pt>
                <c:pt idx="25">
                  <c:v>6.89</c:v>
                </c:pt>
                <c:pt idx="26">
                  <c:v>7.2</c:v>
                </c:pt>
                <c:pt idx="27">
                  <c:v>7.55</c:v>
                </c:pt>
                <c:pt idx="28">
                  <c:v>5.83</c:v>
                </c:pt>
                <c:pt idx="29">
                  <c:v>7.45</c:v>
                </c:pt>
                <c:pt idx="30">
                  <c:v>5.84</c:v>
                </c:pt>
                <c:pt idx="31">
                  <c:v>8.13</c:v>
                </c:pt>
                <c:pt idx="32">
                  <c:v>8.24</c:v>
                </c:pt>
                <c:pt idx="33">
                  <c:v>11.18</c:v>
                </c:pt>
                <c:pt idx="36">
                  <c:v>6.75</c:v>
                </c:pt>
                <c:pt idx="38">
                  <c:v>4.39</c:v>
                </c:pt>
                <c:pt idx="40">
                  <c:v>4.54</c:v>
                </c:pt>
                <c:pt idx="41">
                  <c:v>14.41</c:v>
                </c:pt>
              </c:numCache>
            </c:numRef>
          </c:val>
        </c:ser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97540"/>
        <c:crosses val="autoZero"/>
        <c:auto val="1"/>
        <c:lblOffset val="0"/>
        <c:noMultiLvlLbl val="0"/>
      </c:catAx>
      <c:valAx>
        <c:axId val="1497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028"/>
          <c:w val="0.7545"/>
          <c:h val="0.0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Chart 1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286750"/>
    <xdr:graphicFrame>
      <xdr:nvGraphicFramePr>
        <xdr:cNvPr id="1" name="Shape 1025"/>
        <xdr:cNvGraphicFramePr/>
      </xdr:nvGraphicFramePr>
      <xdr:xfrm>
        <a:off x="0" y="0"/>
        <a:ext cx="120110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V70"/>
  <sheetViews>
    <sheetView tabSelected="1" workbookViewId="0" topLeftCell="A1">
      <selection activeCell="A21" activeCellId="2" sqref="A13:IV13 A16:IV16 A21:IV21"/>
    </sheetView>
  </sheetViews>
  <sheetFormatPr defaultColWidth="11.421875" defaultRowHeight="12.75"/>
  <cols>
    <col min="7" max="7" width="11.421875" style="10" customWidth="1"/>
    <col min="11" max="11" width="11.421875" style="15" customWidth="1"/>
    <col min="12" max="15" width="11.421875" style="4" customWidth="1"/>
    <col min="16" max="17" width="11.421875" style="3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8" t="s">
        <v>55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15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3:21" ht="14.25"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15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</v>
      </c>
      <c r="B3" t="s">
        <v>7</v>
      </c>
      <c r="C3" s="2">
        <v>2.483</v>
      </c>
      <c r="D3" s="2">
        <f aca="true" t="shared" si="0" ref="D3:D34">C3*3.6</f>
        <v>8.9388</v>
      </c>
      <c r="E3" s="3">
        <f aca="true" t="shared" si="1" ref="E3:E34">D3/1.852</f>
        <v>4.826565874730021</v>
      </c>
      <c r="F3" s="2">
        <f aca="true" t="shared" si="2" ref="F3:F58">8.939-D3</f>
        <v>0.00019999999999953388</v>
      </c>
      <c r="G3" s="3">
        <v>8.68</v>
      </c>
      <c r="H3" s="4">
        <f aca="true" t="shared" si="3" ref="H3:H34">G3*6</f>
        <v>52.08</v>
      </c>
      <c r="I3" s="4">
        <v>135</v>
      </c>
      <c r="J3" s="3">
        <f aca="true" t="shared" si="4" ref="J3:J34">K3/100</f>
        <v>6.48</v>
      </c>
      <c r="K3" s="15">
        <v>648</v>
      </c>
      <c r="L3" s="4">
        <v>64.8</v>
      </c>
      <c r="M3" s="4">
        <v>8.4</v>
      </c>
      <c r="N3" s="4">
        <f aca="true" t="shared" si="5" ref="N3:N34">O3-M3</f>
        <v>30.6</v>
      </c>
      <c r="O3" s="4">
        <v>39</v>
      </c>
      <c r="P3" s="3">
        <v>2.81</v>
      </c>
      <c r="Q3" s="3">
        <v>0.55</v>
      </c>
      <c r="R3" s="9">
        <v>46</v>
      </c>
      <c r="S3" s="9">
        <v>37</v>
      </c>
      <c r="T3" s="9">
        <f aca="true" t="shared" si="6" ref="T3:T34">R3-S3</f>
        <v>9</v>
      </c>
      <c r="U3" s="10">
        <v>4.72</v>
      </c>
      <c r="V3" s="9">
        <v>42.5</v>
      </c>
    </row>
    <row r="4" spans="1:22" ht="12.75">
      <c r="A4" s="1">
        <v>2</v>
      </c>
      <c r="B4" t="s">
        <v>8</v>
      </c>
      <c r="C4" s="2">
        <v>2.431</v>
      </c>
      <c r="D4" s="2">
        <f t="shared" si="0"/>
        <v>8.7516</v>
      </c>
      <c r="E4" s="3">
        <f t="shared" si="1"/>
        <v>4.72548596112311</v>
      </c>
      <c r="F4" s="2">
        <f t="shared" si="2"/>
        <v>0.18740000000000023</v>
      </c>
      <c r="G4" s="3">
        <v>8.79</v>
      </c>
      <c r="H4" s="4">
        <f t="shared" si="3"/>
        <v>52.739999999999995</v>
      </c>
      <c r="I4" s="4">
        <v>135</v>
      </c>
      <c r="J4" s="3">
        <f t="shared" si="4"/>
        <v>6.343999999999999</v>
      </c>
      <c r="K4" s="15">
        <v>634.4</v>
      </c>
      <c r="L4" s="4">
        <v>68.7</v>
      </c>
      <c r="M4" s="4">
        <v>8.7</v>
      </c>
      <c r="N4" s="4">
        <f t="shared" si="5"/>
        <v>31.3</v>
      </c>
      <c r="O4" s="4">
        <v>40</v>
      </c>
      <c r="P4" s="3">
        <v>2.94</v>
      </c>
      <c r="Q4" s="3">
        <v>0.55</v>
      </c>
      <c r="R4" s="9">
        <v>56.3</v>
      </c>
      <c r="S4" s="9">
        <v>37.7</v>
      </c>
      <c r="T4" s="9">
        <f t="shared" si="6"/>
        <v>18.599999999999994</v>
      </c>
      <c r="U4" s="10">
        <v>5.84</v>
      </c>
      <c r="V4" s="9">
        <v>52.6</v>
      </c>
    </row>
    <row r="5" spans="1:22" ht="12.75">
      <c r="A5" s="1">
        <v>3</v>
      </c>
      <c r="B5" t="s">
        <v>9</v>
      </c>
      <c r="C5" s="2">
        <v>2.397</v>
      </c>
      <c r="D5" s="2">
        <f t="shared" si="0"/>
        <v>8.629199999999999</v>
      </c>
      <c r="E5" s="3">
        <f t="shared" si="1"/>
        <v>4.659395248380129</v>
      </c>
      <c r="F5" s="2">
        <f t="shared" si="2"/>
        <v>0.30980000000000096</v>
      </c>
      <c r="G5" s="3">
        <v>8.27</v>
      </c>
      <c r="H5" s="4">
        <f t="shared" si="3"/>
        <v>49.62</v>
      </c>
      <c r="I5" s="4">
        <v>135</v>
      </c>
      <c r="J5" s="3">
        <f t="shared" si="4"/>
        <v>5.653</v>
      </c>
      <c r="K5" s="15">
        <v>565.3</v>
      </c>
      <c r="L5" s="4">
        <v>72.7</v>
      </c>
      <c r="M5" s="4">
        <v>10</v>
      </c>
      <c r="N5" s="4">
        <f t="shared" si="5"/>
        <v>29.9</v>
      </c>
      <c r="O5" s="4">
        <v>39.9</v>
      </c>
      <c r="P5" s="3">
        <v>2.68</v>
      </c>
      <c r="Q5" s="3">
        <v>0.57</v>
      </c>
      <c r="R5" s="9">
        <v>59.4</v>
      </c>
      <c r="S5" s="9">
        <v>37.3</v>
      </c>
      <c r="T5" s="9">
        <f t="shared" si="6"/>
        <v>22.1</v>
      </c>
      <c r="U5" s="10">
        <v>6.4</v>
      </c>
      <c r="V5" s="9">
        <v>57.6</v>
      </c>
    </row>
    <row r="6" spans="1:22" ht="12.75">
      <c r="A6" s="1">
        <v>4</v>
      </c>
      <c r="B6" t="s">
        <v>10</v>
      </c>
      <c r="C6" s="2">
        <v>2.371</v>
      </c>
      <c r="D6" s="2">
        <f t="shared" si="0"/>
        <v>8.5356</v>
      </c>
      <c r="E6" s="3">
        <f t="shared" si="1"/>
        <v>4.608855291576674</v>
      </c>
      <c r="F6" s="2">
        <f t="shared" si="2"/>
        <v>0.40339999999999954</v>
      </c>
      <c r="G6" s="3">
        <v>8.8</v>
      </c>
      <c r="H6" s="4">
        <f t="shared" si="3"/>
        <v>52.800000000000004</v>
      </c>
      <c r="I6" s="4">
        <v>135</v>
      </c>
      <c r="J6" s="3">
        <f t="shared" si="4"/>
        <v>5.881</v>
      </c>
      <c r="K6" s="15">
        <v>588.1</v>
      </c>
      <c r="L6" s="4">
        <v>83.9</v>
      </c>
      <c r="M6" s="4">
        <v>6.5</v>
      </c>
      <c r="N6" s="4">
        <f t="shared" si="5"/>
        <v>34.3</v>
      </c>
      <c r="O6" s="4">
        <v>40.8</v>
      </c>
      <c r="P6" s="3">
        <v>2.93</v>
      </c>
      <c r="Q6" s="3">
        <v>0.54</v>
      </c>
      <c r="R6" s="9">
        <v>67.9</v>
      </c>
      <c r="S6" s="9">
        <v>39.8</v>
      </c>
      <c r="T6" s="9">
        <f t="shared" si="6"/>
        <v>28.10000000000001</v>
      </c>
      <c r="U6" s="10">
        <v>6.75</v>
      </c>
      <c r="V6" s="9">
        <v>60.8</v>
      </c>
    </row>
    <row r="7" spans="1:22" ht="12.75">
      <c r="A7" s="1">
        <v>5</v>
      </c>
      <c r="B7" t="s">
        <v>11</v>
      </c>
      <c r="C7" s="2">
        <v>2.368</v>
      </c>
      <c r="D7" s="2">
        <f t="shared" si="0"/>
        <v>8.524799999999999</v>
      </c>
      <c r="E7" s="3">
        <f t="shared" si="1"/>
        <v>4.603023758099352</v>
      </c>
      <c r="F7" s="2">
        <f t="shared" si="2"/>
        <v>0.414200000000001</v>
      </c>
      <c r="G7" s="3">
        <v>7.17</v>
      </c>
      <c r="H7" s="4">
        <f t="shared" si="3"/>
        <v>43.019999999999996</v>
      </c>
      <c r="I7" s="4">
        <v>135</v>
      </c>
      <c r="J7" s="3">
        <f t="shared" si="4"/>
        <v>5.597</v>
      </c>
      <c r="K7" s="15">
        <v>559.7</v>
      </c>
      <c r="L7" s="4">
        <v>74.4</v>
      </c>
      <c r="M7" s="4">
        <v>12.6</v>
      </c>
      <c r="N7" s="4">
        <f t="shared" si="5"/>
        <v>27.6</v>
      </c>
      <c r="O7" s="4">
        <v>40.2</v>
      </c>
      <c r="P7" s="3">
        <v>2.74</v>
      </c>
      <c r="Q7" s="3">
        <v>0.46</v>
      </c>
      <c r="R7" s="9">
        <v>59.7</v>
      </c>
      <c r="S7" s="9">
        <v>38</v>
      </c>
      <c r="T7" s="9">
        <f t="shared" si="6"/>
        <v>21.700000000000003</v>
      </c>
      <c r="U7" s="10">
        <v>5.86</v>
      </c>
      <c r="V7" s="9">
        <v>52.7</v>
      </c>
    </row>
    <row r="8" spans="1:22" ht="12.75">
      <c r="A8" s="1">
        <v>6</v>
      </c>
      <c r="B8" t="s">
        <v>82</v>
      </c>
      <c r="C8" s="2">
        <v>2.354</v>
      </c>
      <c r="D8" s="2">
        <f t="shared" si="0"/>
        <v>8.474400000000001</v>
      </c>
      <c r="E8" s="3">
        <f t="shared" si="1"/>
        <v>4.575809935205184</v>
      </c>
      <c r="F8" s="2">
        <f t="shared" si="2"/>
        <v>0.464599999999999</v>
      </c>
      <c r="G8" s="3">
        <v>6</v>
      </c>
      <c r="H8" s="4">
        <f t="shared" si="3"/>
        <v>36</v>
      </c>
      <c r="I8" s="4">
        <v>135</v>
      </c>
      <c r="J8" s="3">
        <f t="shared" si="4"/>
        <v>5.34</v>
      </c>
      <c r="K8" s="15">
        <v>534</v>
      </c>
      <c r="L8" s="4">
        <v>77.7</v>
      </c>
      <c r="M8" s="4">
        <v>7.8</v>
      </c>
      <c r="N8" s="4">
        <f t="shared" si="5"/>
        <v>23.8</v>
      </c>
      <c r="O8" s="4">
        <v>31.6</v>
      </c>
      <c r="P8" s="3">
        <v>2.69</v>
      </c>
      <c r="Q8" s="3">
        <v>0.55</v>
      </c>
      <c r="R8" s="9">
        <v>67.6</v>
      </c>
      <c r="S8" s="9">
        <v>35.5</v>
      </c>
      <c r="T8" s="9">
        <f t="shared" si="6"/>
        <v>32.099999999999994</v>
      </c>
      <c r="U8" s="10">
        <v>6</v>
      </c>
      <c r="V8" s="9">
        <v>54</v>
      </c>
    </row>
    <row r="9" spans="1:22" ht="12.75">
      <c r="A9" s="1">
        <v>7</v>
      </c>
      <c r="B9" t="s">
        <v>45</v>
      </c>
      <c r="C9" s="2">
        <v>2.339</v>
      </c>
      <c r="D9" s="2">
        <f t="shared" si="0"/>
        <v>8.4204</v>
      </c>
      <c r="E9" s="3">
        <f t="shared" si="1"/>
        <v>4.546652267818574</v>
      </c>
      <c r="F9" s="2">
        <f t="shared" si="2"/>
        <v>0.5185999999999993</v>
      </c>
      <c r="G9" s="3">
        <v>5.84</v>
      </c>
      <c r="H9" s="4">
        <f t="shared" si="3"/>
        <v>35.04</v>
      </c>
      <c r="I9" s="4">
        <v>135</v>
      </c>
      <c r="J9" s="3">
        <f t="shared" si="4"/>
        <v>5.272</v>
      </c>
      <c r="K9" s="15">
        <v>527.2</v>
      </c>
      <c r="L9" s="4">
        <v>76.1</v>
      </c>
      <c r="M9" s="4">
        <v>8.5</v>
      </c>
      <c r="N9" s="4">
        <f t="shared" si="5"/>
        <v>21.2</v>
      </c>
      <c r="O9" s="4">
        <v>29.7</v>
      </c>
      <c r="P9" s="3">
        <v>2.68</v>
      </c>
      <c r="Q9" s="3">
        <v>0.53</v>
      </c>
      <c r="R9" s="9">
        <v>70.2</v>
      </c>
      <c r="S9" s="9">
        <v>34.7</v>
      </c>
      <c r="T9" s="9">
        <f t="shared" si="6"/>
        <v>35.5</v>
      </c>
      <c r="U9" s="10">
        <v>6.89</v>
      </c>
      <c r="V9" s="9">
        <v>62</v>
      </c>
    </row>
    <row r="10" spans="1:22" ht="12.75">
      <c r="A10" s="1">
        <v>8</v>
      </c>
      <c r="B10" t="s">
        <v>12</v>
      </c>
      <c r="C10" s="2">
        <v>2.331</v>
      </c>
      <c r="D10" s="2">
        <f t="shared" si="0"/>
        <v>8.3916</v>
      </c>
      <c r="E10" s="3">
        <f t="shared" si="1"/>
        <v>4.53110151187905</v>
      </c>
      <c r="F10" s="2">
        <f t="shared" si="2"/>
        <v>0.5473999999999997</v>
      </c>
      <c r="G10" s="3">
        <v>5.55</v>
      </c>
      <c r="H10" s="4">
        <f t="shared" si="3"/>
        <v>33.3</v>
      </c>
      <c r="I10" s="4">
        <v>135</v>
      </c>
      <c r="J10" s="3">
        <f t="shared" si="4"/>
        <v>5.012</v>
      </c>
      <c r="K10" s="15">
        <v>501.2</v>
      </c>
      <c r="L10" s="4">
        <v>76.6</v>
      </c>
      <c r="M10" s="4">
        <v>9.6</v>
      </c>
      <c r="N10" s="4">
        <f t="shared" si="5"/>
        <v>23.6</v>
      </c>
      <c r="O10" s="4">
        <v>33.2</v>
      </c>
      <c r="P10" s="3">
        <v>2.53</v>
      </c>
      <c r="Q10" s="3">
        <v>0.55</v>
      </c>
      <c r="R10" s="9">
        <v>61.1</v>
      </c>
      <c r="S10" s="9">
        <v>36.5</v>
      </c>
      <c r="T10" s="9">
        <f t="shared" si="6"/>
        <v>24.6</v>
      </c>
      <c r="U10" s="10">
        <v>4.33</v>
      </c>
      <c r="V10" s="9">
        <v>39</v>
      </c>
    </row>
    <row r="11" spans="1:22" ht="12.75">
      <c r="A11" s="1">
        <v>9</v>
      </c>
      <c r="B11" t="s">
        <v>13</v>
      </c>
      <c r="C11" s="2">
        <v>2.325</v>
      </c>
      <c r="D11" s="2">
        <f t="shared" si="0"/>
        <v>8.370000000000001</v>
      </c>
      <c r="E11" s="3">
        <f t="shared" si="1"/>
        <v>4.519438444924407</v>
      </c>
      <c r="F11" s="2">
        <f t="shared" si="2"/>
        <v>0.5689999999999991</v>
      </c>
      <c r="G11" s="3">
        <v>5.73</v>
      </c>
      <c r="H11" s="4">
        <f t="shared" si="3"/>
        <v>34.38</v>
      </c>
      <c r="I11" s="4">
        <v>135</v>
      </c>
      <c r="J11" s="3">
        <f t="shared" si="4"/>
        <v>4.837</v>
      </c>
      <c r="K11" s="15">
        <v>483.7</v>
      </c>
      <c r="L11" s="4">
        <v>71.7</v>
      </c>
      <c r="M11" s="4">
        <v>10.8</v>
      </c>
      <c r="N11" s="4">
        <f t="shared" si="5"/>
        <v>20.9</v>
      </c>
      <c r="O11" s="4">
        <v>31.7</v>
      </c>
      <c r="P11" s="3">
        <v>2.34</v>
      </c>
      <c r="Q11" s="3">
        <v>0.55</v>
      </c>
      <c r="R11" s="9">
        <v>48.9</v>
      </c>
      <c r="S11" s="9">
        <v>35.1</v>
      </c>
      <c r="T11" s="9">
        <f t="shared" si="6"/>
        <v>13.799999999999997</v>
      </c>
      <c r="U11" s="10">
        <v>3.46</v>
      </c>
      <c r="V11" s="9">
        <v>31.2</v>
      </c>
    </row>
    <row r="12" spans="1:22" ht="12.75">
      <c r="A12" s="1">
        <v>10</v>
      </c>
      <c r="B12" t="s">
        <v>75</v>
      </c>
      <c r="C12" s="2">
        <v>2.314</v>
      </c>
      <c r="D12" s="2">
        <f t="shared" si="0"/>
        <v>8.330400000000001</v>
      </c>
      <c r="E12" s="3">
        <f t="shared" si="1"/>
        <v>4.49805615550756</v>
      </c>
      <c r="F12" s="2">
        <f t="shared" si="2"/>
        <v>0.6085999999999991</v>
      </c>
      <c r="G12" s="3">
        <v>6.38</v>
      </c>
      <c r="H12" s="4">
        <f t="shared" si="3"/>
        <v>38.28</v>
      </c>
      <c r="I12" s="4">
        <v>135</v>
      </c>
      <c r="J12" s="3">
        <f t="shared" si="4"/>
        <v>5.3389999999999995</v>
      </c>
      <c r="K12" s="15">
        <v>533.9</v>
      </c>
      <c r="L12" s="4">
        <v>69.9</v>
      </c>
      <c r="M12" s="4">
        <v>12.6</v>
      </c>
      <c r="N12" s="4">
        <f t="shared" si="5"/>
        <v>24.6</v>
      </c>
      <c r="O12" s="4">
        <v>37.2</v>
      </c>
      <c r="P12" s="3">
        <v>2.86</v>
      </c>
      <c r="Q12" s="3">
        <v>0.57</v>
      </c>
      <c r="R12" s="9">
        <v>55.2</v>
      </c>
      <c r="S12" s="9">
        <v>35.7</v>
      </c>
      <c r="T12" s="9">
        <f t="shared" si="6"/>
        <v>19.5</v>
      </c>
      <c r="U12" s="10">
        <v>4.39</v>
      </c>
      <c r="V12" s="9">
        <v>39.5</v>
      </c>
    </row>
    <row r="13" spans="1:20" ht="12.75">
      <c r="A13" s="1">
        <v>11</v>
      </c>
      <c r="B13" t="s">
        <v>87</v>
      </c>
      <c r="C13" s="2">
        <v>2.312</v>
      </c>
      <c r="D13" s="2">
        <f t="shared" si="0"/>
        <v>8.3232</v>
      </c>
      <c r="E13" s="3">
        <f t="shared" si="1"/>
        <v>4.4941684665226775</v>
      </c>
      <c r="F13" s="2">
        <f>8.939-D13</f>
        <v>0.6158000000000001</v>
      </c>
      <c r="G13" s="3">
        <v>6</v>
      </c>
      <c r="H13" s="4">
        <f t="shared" si="3"/>
        <v>36</v>
      </c>
      <c r="I13" s="4">
        <v>135</v>
      </c>
      <c r="J13" s="3">
        <f t="shared" si="4"/>
        <v>4.7780000000000005</v>
      </c>
      <c r="K13" s="15">
        <v>477.8</v>
      </c>
      <c r="L13" s="4">
        <v>74</v>
      </c>
      <c r="M13" s="4">
        <v>10.3</v>
      </c>
      <c r="N13" s="4">
        <f t="shared" si="5"/>
        <v>25.2</v>
      </c>
      <c r="O13" s="4">
        <v>35.5</v>
      </c>
      <c r="P13" s="3">
        <v>2.35</v>
      </c>
      <c r="Q13" s="3">
        <v>0.54</v>
      </c>
      <c r="T13" s="9">
        <f t="shared" si="6"/>
        <v>0</v>
      </c>
    </row>
    <row r="14" spans="1:22" ht="12.75">
      <c r="A14" s="1">
        <v>12</v>
      </c>
      <c r="B14" s="5" t="s">
        <v>15</v>
      </c>
      <c r="C14" s="6">
        <v>2.309</v>
      </c>
      <c r="D14" s="6">
        <f t="shared" si="0"/>
        <v>8.3124</v>
      </c>
      <c r="E14" s="7">
        <f t="shared" si="1"/>
        <v>4.488336933045356</v>
      </c>
      <c r="F14" s="2">
        <f t="shared" si="2"/>
        <v>0.6265999999999998</v>
      </c>
      <c r="G14" s="3">
        <v>5.91</v>
      </c>
      <c r="H14" s="4">
        <f t="shared" si="3"/>
        <v>35.46</v>
      </c>
      <c r="I14" s="4">
        <v>135</v>
      </c>
      <c r="J14" s="3">
        <f t="shared" si="4"/>
        <v>4.895</v>
      </c>
      <c r="K14" s="15">
        <v>489.5</v>
      </c>
      <c r="L14" s="4">
        <v>75</v>
      </c>
      <c r="M14" s="4">
        <v>10.6</v>
      </c>
      <c r="N14" s="4">
        <f t="shared" si="5"/>
        <v>23.6</v>
      </c>
      <c r="O14" s="4">
        <v>34.2</v>
      </c>
      <c r="P14" s="3">
        <v>2.3</v>
      </c>
      <c r="Q14" s="3">
        <v>0.48</v>
      </c>
      <c r="R14" s="9">
        <v>51</v>
      </c>
      <c r="S14" s="9">
        <v>34.1</v>
      </c>
      <c r="T14" s="9">
        <f t="shared" si="6"/>
        <v>16.9</v>
      </c>
      <c r="U14" s="10">
        <v>4.51</v>
      </c>
      <c r="V14" s="9">
        <v>40.6</v>
      </c>
    </row>
    <row r="15" spans="1:22" ht="12.75">
      <c r="A15" s="1">
        <v>13</v>
      </c>
      <c r="B15" t="s">
        <v>16</v>
      </c>
      <c r="C15" s="2">
        <v>2.309</v>
      </c>
      <c r="D15" s="2">
        <f t="shared" si="0"/>
        <v>8.3124</v>
      </c>
      <c r="E15" s="3">
        <f t="shared" si="1"/>
        <v>4.488336933045356</v>
      </c>
      <c r="F15" s="2">
        <f t="shared" si="2"/>
        <v>0.6265999999999998</v>
      </c>
      <c r="G15" s="3">
        <v>5.7</v>
      </c>
      <c r="H15" s="4">
        <f t="shared" si="3"/>
        <v>34.2</v>
      </c>
      <c r="I15" s="4">
        <v>135</v>
      </c>
      <c r="J15" s="3">
        <f t="shared" si="4"/>
        <v>4.819</v>
      </c>
      <c r="K15" s="15">
        <v>481.9</v>
      </c>
      <c r="L15" s="4">
        <v>70.1</v>
      </c>
      <c r="M15" s="4">
        <v>10.2</v>
      </c>
      <c r="N15" s="4">
        <f t="shared" si="5"/>
        <v>19</v>
      </c>
      <c r="O15" s="4">
        <v>29.2</v>
      </c>
      <c r="P15" s="3">
        <v>2.38</v>
      </c>
      <c r="Q15" s="3">
        <v>0.57</v>
      </c>
      <c r="R15" s="9">
        <v>53.4</v>
      </c>
      <c r="S15" s="9">
        <v>34</v>
      </c>
      <c r="T15" s="9">
        <f t="shared" si="6"/>
        <v>19.4</v>
      </c>
      <c r="U15" s="10">
        <v>4.63</v>
      </c>
      <c r="V15" s="9">
        <v>41.7</v>
      </c>
    </row>
    <row r="16" spans="1:20" ht="12.75">
      <c r="A16" s="1">
        <v>14</v>
      </c>
      <c r="B16" t="s">
        <v>89</v>
      </c>
      <c r="C16" s="2">
        <v>2.309</v>
      </c>
      <c r="D16" s="2">
        <f t="shared" si="0"/>
        <v>8.3124</v>
      </c>
      <c r="E16" s="3">
        <f t="shared" si="1"/>
        <v>4.488336933045356</v>
      </c>
      <c r="F16" s="2">
        <f>8.939-D16</f>
        <v>0.6265999999999998</v>
      </c>
      <c r="G16" s="3">
        <v>6.31</v>
      </c>
      <c r="H16" s="4">
        <f t="shared" si="3"/>
        <v>37.86</v>
      </c>
      <c r="I16" s="4">
        <v>135</v>
      </c>
      <c r="J16" s="3">
        <f t="shared" si="4"/>
        <v>4.73</v>
      </c>
      <c r="K16" s="15">
        <v>473</v>
      </c>
      <c r="L16" s="4">
        <v>68.7</v>
      </c>
      <c r="M16" s="4">
        <v>10.2</v>
      </c>
      <c r="N16" s="4">
        <f t="shared" si="5"/>
        <v>25.8</v>
      </c>
      <c r="O16" s="4">
        <v>36</v>
      </c>
      <c r="T16" s="9">
        <f t="shared" si="6"/>
        <v>0</v>
      </c>
    </row>
    <row r="17" spans="1:20" ht="12.75">
      <c r="A17" s="1">
        <v>15</v>
      </c>
      <c r="B17" t="s">
        <v>90</v>
      </c>
      <c r="C17" s="2">
        <v>2.308</v>
      </c>
      <c r="D17" s="2">
        <f t="shared" si="0"/>
        <v>8.3088</v>
      </c>
      <c r="E17" s="3">
        <f t="shared" si="1"/>
        <v>4.486393088552916</v>
      </c>
      <c r="F17" s="2">
        <f>8.939-D17</f>
        <v>0.6302000000000003</v>
      </c>
      <c r="G17" s="3">
        <v>5.34</v>
      </c>
      <c r="H17" s="4">
        <f t="shared" si="3"/>
        <v>32.04</v>
      </c>
      <c r="I17" s="4">
        <v>135</v>
      </c>
      <c r="J17" s="3">
        <f t="shared" si="4"/>
        <v>4.707</v>
      </c>
      <c r="K17" s="15">
        <v>470.7</v>
      </c>
      <c r="L17" s="4">
        <v>76.1</v>
      </c>
      <c r="M17" s="4">
        <v>9.4</v>
      </c>
      <c r="N17" s="4">
        <f t="shared" si="5"/>
        <v>26.1</v>
      </c>
      <c r="O17" s="4">
        <v>35.5</v>
      </c>
      <c r="P17" s="3">
        <v>2.26</v>
      </c>
      <c r="Q17" s="3">
        <v>0.53</v>
      </c>
      <c r="T17" s="9">
        <f t="shared" si="6"/>
        <v>0</v>
      </c>
    </row>
    <row r="18" spans="1:22" ht="12.75">
      <c r="A18" s="1">
        <v>16</v>
      </c>
      <c r="B18" t="s">
        <v>17</v>
      </c>
      <c r="C18" s="2">
        <v>2.3</v>
      </c>
      <c r="D18" s="2">
        <f t="shared" si="0"/>
        <v>8.28</v>
      </c>
      <c r="E18" s="3">
        <f t="shared" si="1"/>
        <v>4.47084233261339</v>
      </c>
      <c r="F18" s="2">
        <f t="shared" si="2"/>
        <v>0.6590000000000007</v>
      </c>
      <c r="G18" s="3">
        <v>4.77</v>
      </c>
      <c r="H18" s="4">
        <f t="shared" si="3"/>
        <v>28.619999999999997</v>
      </c>
      <c r="I18" s="4">
        <v>135</v>
      </c>
      <c r="J18" s="3">
        <f t="shared" si="4"/>
        <v>4.707</v>
      </c>
      <c r="K18" s="15">
        <v>470.7</v>
      </c>
      <c r="L18" s="4">
        <v>72.5</v>
      </c>
      <c r="M18" s="4">
        <v>10.1</v>
      </c>
      <c r="N18" s="4">
        <f t="shared" si="5"/>
        <v>19.6</v>
      </c>
      <c r="O18" s="4">
        <v>29.7</v>
      </c>
      <c r="P18" s="3">
        <v>2.29</v>
      </c>
      <c r="Q18" s="3">
        <v>0.52</v>
      </c>
      <c r="R18" s="9">
        <v>51.4</v>
      </c>
      <c r="S18" s="9">
        <v>34.9</v>
      </c>
      <c r="T18" s="9">
        <f t="shared" si="6"/>
        <v>16.5</v>
      </c>
      <c r="U18" s="10">
        <v>3.33</v>
      </c>
      <c r="V18" s="9">
        <v>30</v>
      </c>
    </row>
    <row r="19" spans="1:22" ht="12.75">
      <c r="A19" s="1">
        <v>17</v>
      </c>
      <c r="B19" t="s">
        <v>81</v>
      </c>
      <c r="C19" s="2">
        <v>2.296</v>
      </c>
      <c r="D19" s="2">
        <f t="shared" si="0"/>
        <v>8.2656</v>
      </c>
      <c r="E19" s="3">
        <f t="shared" si="1"/>
        <v>4.463066954643628</v>
      </c>
      <c r="F19" s="2">
        <f t="shared" si="2"/>
        <v>0.6734000000000009</v>
      </c>
      <c r="G19" s="3">
        <v>5.36</v>
      </c>
      <c r="H19" s="4">
        <f t="shared" si="3"/>
        <v>32.160000000000004</v>
      </c>
      <c r="I19" s="4">
        <v>135</v>
      </c>
      <c r="J19" s="3">
        <f t="shared" si="4"/>
        <v>4.78</v>
      </c>
      <c r="K19" s="15">
        <v>478</v>
      </c>
      <c r="L19" s="4">
        <v>79</v>
      </c>
      <c r="M19" s="4">
        <v>8.4</v>
      </c>
      <c r="N19" s="4">
        <f t="shared" si="5"/>
        <v>23.200000000000003</v>
      </c>
      <c r="O19" s="4">
        <v>31.6</v>
      </c>
      <c r="P19" s="3">
        <v>2.47</v>
      </c>
      <c r="Q19" s="3">
        <v>0.55</v>
      </c>
      <c r="R19" s="9">
        <v>64.4</v>
      </c>
      <c r="S19" s="9">
        <v>35.9</v>
      </c>
      <c r="T19" s="9">
        <f t="shared" si="6"/>
        <v>28.500000000000007</v>
      </c>
      <c r="U19" s="10">
        <v>5.36</v>
      </c>
      <c r="V19" s="9">
        <v>48.3</v>
      </c>
    </row>
    <row r="20" spans="1:22" ht="12.75">
      <c r="A20" s="1">
        <v>18</v>
      </c>
      <c r="B20" t="s">
        <v>86</v>
      </c>
      <c r="C20" s="2">
        <v>2.29</v>
      </c>
      <c r="D20" s="2">
        <f t="shared" si="0"/>
        <v>8.244</v>
      </c>
      <c r="E20" s="3">
        <f t="shared" si="1"/>
        <v>4.4514038876889845</v>
      </c>
      <c r="F20" s="2">
        <f t="shared" si="2"/>
        <v>0.6950000000000003</v>
      </c>
      <c r="G20" s="3">
        <v>6.06</v>
      </c>
      <c r="H20" s="4">
        <f t="shared" si="3"/>
        <v>36.36</v>
      </c>
      <c r="I20" s="4">
        <v>135</v>
      </c>
      <c r="J20" s="3">
        <f t="shared" si="4"/>
        <v>4.851</v>
      </c>
      <c r="K20" s="15">
        <v>485.1</v>
      </c>
      <c r="L20" s="4">
        <v>74.9</v>
      </c>
      <c r="M20" s="4">
        <v>10.7</v>
      </c>
      <c r="N20" s="4">
        <f t="shared" si="5"/>
        <v>24.3</v>
      </c>
      <c r="O20" s="4">
        <v>35</v>
      </c>
      <c r="P20" s="3">
        <v>2.4</v>
      </c>
      <c r="Q20" s="3">
        <v>0.49</v>
      </c>
      <c r="R20" s="9">
        <v>55.6</v>
      </c>
      <c r="S20" s="9">
        <v>35.6</v>
      </c>
      <c r="T20" s="9">
        <f t="shared" si="6"/>
        <v>20</v>
      </c>
      <c r="U20" s="10">
        <v>5.4</v>
      </c>
      <c r="V20" s="9">
        <v>48.6</v>
      </c>
    </row>
    <row r="21" spans="1:20" ht="12.75">
      <c r="A21" s="1">
        <v>19</v>
      </c>
      <c r="B21" t="s">
        <v>88</v>
      </c>
      <c r="C21" s="2">
        <v>2.287</v>
      </c>
      <c r="D21" s="2">
        <f t="shared" si="0"/>
        <v>8.2332</v>
      </c>
      <c r="E21" s="3">
        <f t="shared" si="1"/>
        <v>4.445572354211663</v>
      </c>
      <c r="F21" s="2">
        <f>8.939-D21</f>
        <v>0.7058</v>
      </c>
      <c r="G21" s="3">
        <v>7.42</v>
      </c>
      <c r="H21" s="4">
        <f t="shared" si="3"/>
        <v>44.519999999999996</v>
      </c>
      <c r="I21" s="4">
        <v>135</v>
      </c>
      <c r="J21" s="3">
        <f t="shared" si="4"/>
        <v>4.74</v>
      </c>
      <c r="K21" s="15">
        <v>474</v>
      </c>
      <c r="L21" s="4">
        <v>65.8</v>
      </c>
      <c r="M21" s="4">
        <v>13.4</v>
      </c>
      <c r="N21" s="4">
        <f t="shared" si="5"/>
        <v>27.9</v>
      </c>
      <c r="O21" s="4">
        <v>41.3</v>
      </c>
      <c r="P21" s="3">
        <v>2.45</v>
      </c>
      <c r="Q21" s="3">
        <v>0.57</v>
      </c>
      <c r="T21" s="9">
        <f t="shared" si="6"/>
        <v>0</v>
      </c>
    </row>
    <row r="22" spans="1:22" ht="12.75">
      <c r="A22" s="1">
        <v>20</v>
      </c>
      <c r="B22" t="s">
        <v>85</v>
      </c>
      <c r="C22" s="2">
        <v>2.283</v>
      </c>
      <c r="D22" s="2">
        <f t="shared" si="0"/>
        <v>8.2188</v>
      </c>
      <c r="E22" s="3">
        <f t="shared" si="1"/>
        <v>4.4377969762419</v>
      </c>
      <c r="F22" s="2">
        <f t="shared" si="2"/>
        <v>0.7202000000000002</v>
      </c>
      <c r="G22" s="3">
        <v>5.98</v>
      </c>
      <c r="H22" s="4">
        <f t="shared" si="3"/>
        <v>35.88</v>
      </c>
      <c r="I22" s="4">
        <v>135</v>
      </c>
      <c r="J22" s="3">
        <f t="shared" si="4"/>
        <v>4.775</v>
      </c>
      <c r="K22" s="15">
        <v>477.5</v>
      </c>
      <c r="L22" s="4">
        <v>74.9</v>
      </c>
      <c r="M22" s="4">
        <v>10.7</v>
      </c>
      <c r="N22" s="4">
        <f t="shared" si="5"/>
        <v>24.3</v>
      </c>
      <c r="O22" s="4">
        <v>35</v>
      </c>
      <c r="P22" s="3">
        <v>2.39</v>
      </c>
      <c r="Q22" s="3">
        <v>0.5</v>
      </c>
      <c r="R22" s="9">
        <v>55.6</v>
      </c>
      <c r="S22" s="9">
        <v>35.6</v>
      </c>
      <c r="T22" s="9">
        <f t="shared" si="6"/>
        <v>20</v>
      </c>
      <c r="U22" s="10">
        <v>5.4</v>
      </c>
      <c r="V22" s="9">
        <v>48.6</v>
      </c>
    </row>
    <row r="23" spans="1:22" ht="12.75">
      <c r="A23" s="1">
        <v>21</v>
      </c>
      <c r="B23" t="s">
        <v>79</v>
      </c>
      <c r="C23" s="2">
        <v>2.279</v>
      </c>
      <c r="D23" s="2">
        <f t="shared" si="0"/>
        <v>8.2044</v>
      </c>
      <c r="E23" s="3">
        <f t="shared" si="1"/>
        <v>4.430021598272138</v>
      </c>
      <c r="F23" s="2">
        <f t="shared" si="2"/>
        <v>0.7346000000000004</v>
      </c>
      <c r="G23" s="3">
        <v>5.2</v>
      </c>
      <c r="H23" s="4">
        <f t="shared" si="3"/>
        <v>31.200000000000003</v>
      </c>
      <c r="I23" s="4">
        <v>135</v>
      </c>
      <c r="J23" s="3">
        <f t="shared" si="4"/>
        <v>4.72</v>
      </c>
      <c r="K23" s="15">
        <v>472</v>
      </c>
      <c r="L23" s="4">
        <v>77.2</v>
      </c>
      <c r="M23" s="4">
        <v>9.1</v>
      </c>
      <c r="N23" s="4">
        <f t="shared" si="5"/>
        <v>20.9</v>
      </c>
      <c r="O23" s="4">
        <v>30</v>
      </c>
      <c r="P23" s="3">
        <v>2.47</v>
      </c>
      <c r="Q23" s="3">
        <v>0.53</v>
      </c>
      <c r="R23" s="9">
        <v>67.5</v>
      </c>
      <c r="S23" s="9">
        <v>35</v>
      </c>
      <c r="T23" s="9">
        <f t="shared" si="6"/>
        <v>32.5</v>
      </c>
      <c r="U23" s="10">
        <v>6.35</v>
      </c>
      <c r="V23" s="9">
        <v>57.1</v>
      </c>
    </row>
    <row r="24" spans="1:20" ht="12.75">
      <c r="A24" s="1">
        <v>22</v>
      </c>
      <c r="B24" t="s">
        <v>18</v>
      </c>
      <c r="C24" s="2">
        <v>2.266</v>
      </c>
      <c r="D24" s="2">
        <f t="shared" si="0"/>
        <v>8.1576</v>
      </c>
      <c r="E24" s="3">
        <f t="shared" si="1"/>
        <v>4.40475161987041</v>
      </c>
      <c r="F24" s="2">
        <f t="shared" si="2"/>
        <v>0.7813999999999997</v>
      </c>
      <c r="G24" s="3">
        <v>5.13</v>
      </c>
      <c r="H24" s="4">
        <f t="shared" si="3"/>
        <v>30.78</v>
      </c>
      <c r="I24" s="4">
        <v>135</v>
      </c>
      <c r="J24" s="3">
        <f t="shared" si="4"/>
        <v>0</v>
      </c>
      <c r="N24" s="4">
        <f t="shared" si="5"/>
        <v>0</v>
      </c>
      <c r="T24" s="9">
        <f t="shared" si="6"/>
        <v>0</v>
      </c>
    </row>
    <row r="25" spans="1:22" ht="12.75">
      <c r="A25" s="1">
        <v>23</v>
      </c>
      <c r="B25" t="s">
        <v>19</v>
      </c>
      <c r="C25" s="2">
        <v>2.263</v>
      </c>
      <c r="D25" s="2">
        <f t="shared" si="0"/>
        <v>8.1468</v>
      </c>
      <c r="E25" s="3">
        <f t="shared" si="1"/>
        <v>4.398920086393089</v>
      </c>
      <c r="F25" s="2">
        <f t="shared" si="2"/>
        <v>0.7921999999999993</v>
      </c>
      <c r="G25" s="3">
        <v>4.95</v>
      </c>
      <c r="H25" s="4">
        <f t="shared" si="3"/>
        <v>29.700000000000003</v>
      </c>
      <c r="I25" s="4">
        <v>135</v>
      </c>
      <c r="J25" s="3">
        <f t="shared" si="4"/>
        <v>4.66</v>
      </c>
      <c r="K25" s="15">
        <v>466</v>
      </c>
      <c r="L25" s="4">
        <v>75.5</v>
      </c>
      <c r="M25" s="4">
        <v>10.2</v>
      </c>
      <c r="N25" s="4">
        <f t="shared" si="5"/>
        <v>21.2</v>
      </c>
      <c r="O25" s="4">
        <v>31.4</v>
      </c>
      <c r="P25" s="3">
        <v>2.27</v>
      </c>
      <c r="Q25" s="3">
        <v>0.49</v>
      </c>
      <c r="R25" s="9">
        <v>52.3</v>
      </c>
      <c r="S25" s="9">
        <v>36.4</v>
      </c>
      <c r="T25" s="9">
        <f t="shared" si="6"/>
        <v>15.899999999999999</v>
      </c>
      <c r="U25" s="10">
        <v>2.87</v>
      </c>
      <c r="V25" s="9">
        <v>25.8</v>
      </c>
    </row>
    <row r="26" spans="1:22" ht="12.75">
      <c r="A26" s="1">
        <v>24</v>
      </c>
      <c r="B26" t="s">
        <v>54</v>
      </c>
      <c r="C26" s="2">
        <v>2.263</v>
      </c>
      <c r="D26" s="2">
        <f t="shared" si="0"/>
        <v>8.1468</v>
      </c>
      <c r="E26" s="3">
        <f t="shared" si="1"/>
        <v>4.398920086393089</v>
      </c>
      <c r="F26" s="2">
        <f t="shared" si="2"/>
        <v>0.7921999999999993</v>
      </c>
      <c r="G26" s="3">
        <v>6.04</v>
      </c>
      <c r="H26" s="4">
        <f t="shared" si="3"/>
        <v>36.24</v>
      </c>
      <c r="I26" s="4">
        <v>135</v>
      </c>
      <c r="J26" s="3">
        <f t="shared" si="4"/>
        <v>4.765</v>
      </c>
      <c r="K26" s="15">
        <v>476.5</v>
      </c>
      <c r="L26" s="4">
        <v>83.8</v>
      </c>
      <c r="M26" s="4">
        <v>8.7</v>
      </c>
      <c r="N26" s="4">
        <f t="shared" si="5"/>
        <v>24.599999999999998</v>
      </c>
      <c r="O26" s="4">
        <v>33.3</v>
      </c>
      <c r="P26" s="3">
        <v>2.39</v>
      </c>
      <c r="Q26" s="3">
        <v>0.48</v>
      </c>
      <c r="R26" s="9">
        <v>64.8</v>
      </c>
      <c r="S26" s="9">
        <v>35</v>
      </c>
      <c r="T26" s="9">
        <f t="shared" si="6"/>
        <v>29.799999999999997</v>
      </c>
      <c r="U26" s="10">
        <v>6.06</v>
      </c>
      <c r="V26" s="9">
        <v>54.5</v>
      </c>
    </row>
    <row r="27" spans="1:22" ht="12.75">
      <c r="A27" s="1">
        <v>25</v>
      </c>
      <c r="B27" t="s">
        <v>44</v>
      </c>
      <c r="C27" s="2">
        <v>2.26</v>
      </c>
      <c r="D27" s="2">
        <f t="shared" si="0"/>
        <v>8.136</v>
      </c>
      <c r="E27" s="3">
        <f t="shared" si="1"/>
        <v>4.393088552915766</v>
      </c>
      <c r="F27" s="2">
        <f t="shared" si="2"/>
        <v>0.8030000000000008</v>
      </c>
      <c r="G27" s="3">
        <v>4.56</v>
      </c>
      <c r="H27" s="4">
        <f t="shared" si="3"/>
        <v>27.36</v>
      </c>
      <c r="I27" s="4">
        <v>135</v>
      </c>
      <c r="J27" s="3">
        <f t="shared" si="4"/>
        <v>4.508</v>
      </c>
      <c r="K27" s="15">
        <v>450.8</v>
      </c>
      <c r="L27" s="4">
        <v>76.2</v>
      </c>
      <c r="M27" s="4">
        <v>10.3</v>
      </c>
      <c r="N27" s="4">
        <f t="shared" si="5"/>
        <v>20.099999999999998</v>
      </c>
      <c r="O27" s="4">
        <v>30.4</v>
      </c>
      <c r="P27" s="3">
        <v>2.27</v>
      </c>
      <c r="Q27" s="3">
        <v>0.52</v>
      </c>
      <c r="R27" s="9">
        <v>51.4</v>
      </c>
      <c r="S27" s="9">
        <v>36.3</v>
      </c>
      <c r="T27" s="9">
        <f t="shared" si="6"/>
        <v>15.100000000000001</v>
      </c>
      <c r="U27" s="10">
        <v>3.08</v>
      </c>
      <c r="V27" s="9">
        <v>27.8</v>
      </c>
    </row>
    <row r="28" spans="1:22" ht="12.75">
      <c r="A28" s="1">
        <v>26</v>
      </c>
      <c r="B28" t="s">
        <v>83</v>
      </c>
      <c r="C28" s="2">
        <v>2.258</v>
      </c>
      <c r="D28" s="2">
        <f t="shared" si="0"/>
        <v>8.1288</v>
      </c>
      <c r="E28" s="3">
        <f t="shared" si="1"/>
        <v>4.389200863930886</v>
      </c>
      <c r="F28" s="2">
        <f t="shared" si="2"/>
        <v>0.8102</v>
      </c>
      <c r="G28" s="3">
        <v>5.94</v>
      </c>
      <c r="H28" s="4">
        <f t="shared" si="3"/>
        <v>35.64</v>
      </c>
      <c r="I28" s="4">
        <v>135</v>
      </c>
      <c r="J28" s="3">
        <f t="shared" si="4"/>
        <v>4.773</v>
      </c>
      <c r="K28">
        <v>477.3</v>
      </c>
      <c r="L28">
        <v>83.5</v>
      </c>
      <c r="M28">
        <v>8.4</v>
      </c>
      <c r="N28" s="4">
        <f t="shared" si="5"/>
        <v>26.700000000000003</v>
      </c>
      <c r="O28">
        <v>35.1</v>
      </c>
      <c r="P28">
        <v>2.56</v>
      </c>
      <c r="Q28">
        <v>0.51</v>
      </c>
      <c r="R28">
        <v>73.9</v>
      </c>
      <c r="S28">
        <v>35.1</v>
      </c>
      <c r="T28" s="9">
        <f t="shared" si="6"/>
        <v>38.800000000000004</v>
      </c>
      <c r="U28">
        <v>7.55</v>
      </c>
      <c r="V28" s="9">
        <v>68</v>
      </c>
    </row>
    <row r="29" spans="1:22" ht="12.75">
      <c r="A29" s="1">
        <v>27</v>
      </c>
      <c r="B29" t="s">
        <v>20</v>
      </c>
      <c r="C29" s="2">
        <v>2.258</v>
      </c>
      <c r="D29" s="2">
        <f t="shared" si="0"/>
        <v>8.1288</v>
      </c>
      <c r="E29" s="3">
        <f t="shared" si="1"/>
        <v>4.389200863930886</v>
      </c>
      <c r="F29" s="2">
        <f t="shared" si="2"/>
        <v>0.8102</v>
      </c>
      <c r="G29" s="3">
        <v>6.09</v>
      </c>
      <c r="H29" s="4">
        <f t="shared" si="3"/>
        <v>36.54</v>
      </c>
      <c r="I29" s="4">
        <v>135</v>
      </c>
      <c r="J29" s="3">
        <f t="shared" si="4"/>
        <v>4.716</v>
      </c>
      <c r="K29" s="15">
        <v>471.6</v>
      </c>
      <c r="L29" s="4">
        <v>86</v>
      </c>
      <c r="M29" s="4">
        <v>10.6</v>
      </c>
      <c r="N29" s="4">
        <f t="shared" si="5"/>
        <v>25.199999999999996</v>
      </c>
      <c r="O29" s="4">
        <v>35.8</v>
      </c>
      <c r="P29" s="3">
        <v>2.34</v>
      </c>
      <c r="Q29" s="3">
        <v>0.45</v>
      </c>
      <c r="R29" s="9">
        <v>66.8</v>
      </c>
      <c r="S29" s="9">
        <v>37.3</v>
      </c>
      <c r="T29" s="9">
        <f t="shared" si="6"/>
        <v>29.5</v>
      </c>
      <c r="U29" s="10">
        <v>7.66</v>
      </c>
      <c r="V29" s="9">
        <v>68.9</v>
      </c>
    </row>
    <row r="30" spans="1:22" ht="12.75">
      <c r="A30" s="1">
        <v>28</v>
      </c>
      <c r="B30" t="s">
        <v>26</v>
      </c>
      <c r="C30" s="2">
        <v>2.257</v>
      </c>
      <c r="D30" s="2">
        <f t="shared" si="0"/>
        <v>8.125200000000001</v>
      </c>
      <c r="E30" s="3">
        <f t="shared" si="1"/>
        <v>4.3872570194384455</v>
      </c>
      <c r="F30" s="2">
        <f t="shared" si="2"/>
        <v>0.8137999999999987</v>
      </c>
      <c r="G30" s="3">
        <v>7.47</v>
      </c>
      <c r="H30" s="4">
        <f t="shared" si="3"/>
        <v>44.82</v>
      </c>
      <c r="I30" s="4">
        <v>135</v>
      </c>
      <c r="J30" s="3">
        <f t="shared" si="4"/>
        <v>4.928999999999999</v>
      </c>
      <c r="K30" s="15">
        <v>492.9</v>
      </c>
      <c r="L30" s="4">
        <v>85.6</v>
      </c>
      <c r="M30" s="4">
        <v>10.2</v>
      </c>
      <c r="N30" s="4">
        <f t="shared" si="5"/>
        <v>28.500000000000004</v>
      </c>
      <c r="O30" s="4">
        <v>38.7</v>
      </c>
      <c r="P30" s="3">
        <v>2.73</v>
      </c>
      <c r="Q30" s="3">
        <v>0.48</v>
      </c>
      <c r="R30" s="9">
        <v>88.8</v>
      </c>
      <c r="S30" s="9">
        <v>36.6</v>
      </c>
      <c r="T30" s="9">
        <f t="shared" si="6"/>
        <v>52.199999999999996</v>
      </c>
      <c r="U30" s="10">
        <v>11.18</v>
      </c>
      <c r="V30" s="9">
        <v>100.6</v>
      </c>
    </row>
    <row r="31" spans="1:22" ht="12.75">
      <c r="A31" s="1">
        <v>29</v>
      </c>
      <c r="B31" t="s">
        <v>21</v>
      </c>
      <c r="C31" s="2">
        <v>2.25</v>
      </c>
      <c r="D31" s="2">
        <f t="shared" si="0"/>
        <v>8.1</v>
      </c>
      <c r="E31" s="3">
        <f t="shared" si="1"/>
        <v>4.37365010799136</v>
      </c>
      <c r="F31" s="2">
        <f t="shared" si="2"/>
        <v>0.8390000000000004</v>
      </c>
      <c r="G31" s="3">
        <v>6.56</v>
      </c>
      <c r="H31" s="4">
        <f t="shared" si="3"/>
        <v>39.36</v>
      </c>
      <c r="I31" s="4">
        <v>135</v>
      </c>
      <c r="J31" s="3">
        <f t="shared" si="4"/>
        <v>4.705</v>
      </c>
      <c r="K31" s="15">
        <v>470.5</v>
      </c>
      <c r="L31" s="4">
        <v>86.7</v>
      </c>
      <c r="M31" s="4">
        <v>10</v>
      </c>
      <c r="N31" s="4">
        <f t="shared" si="5"/>
        <v>29.4</v>
      </c>
      <c r="O31" s="4">
        <v>39.4</v>
      </c>
      <c r="P31" s="3">
        <v>2.52</v>
      </c>
      <c r="Q31" s="3">
        <v>0.51</v>
      </c>
      <c r="R31" s="9">
        <v>73.8</v>
      </c>
      <c r="S31" s="9">
        <v>39.2</v>
      </c>
      <c r="T31" s="9">
        <f t="shared" si="6"/>
        <v>34.599999999999994</v>
      </c>
      <c r="U31" s="10">
        <v>7.2</v>
      </c>
      <c r="V31" s="9">
        <v>64.8</v>
      </c>
    </row>
    <row r="32" spans="1:22" ht="12.75">
      <c r="A32" s="1">
        <v>30</v>
      </c>
      <c r="B32" t="s">
        <v>66</v>
      </c>
      <c r="C32" s="2">
        <v>2.249</v>
      </c>
      <c r="D32" s="2">
        <f t="shared" si="0"/>
        <v>8.096400000000001</v>
      </c>
      <c r="E32" s="3">
        <f t="shared" si="1"/>
        <v>4.37170626349892</v>
      </c>
      <c r="F32" s="2">
        <f t="shared" si="2"/>
        <v>0.8425999999999991</v>
      </c>
      <c r="G32" s="3">
        <v>7.77</v>
      </c>
      <c r="H32" s="4">
        <f t="shared" si="3"/>
        <v>46.62</v>
      </c>
      <c r="I32" s="4">
        <v>150</v>
      </c>
      <c r="J32" s="3">
        <f t="shared" si="4"/>
        <v>5.1770000000000005</v>
      </c>
      <c r="K32" s="15">
        <v>517.7</v>
      </c>
      <c r="L32" s="4">
        <v>75</v>
      </c>
      <c r="M32" s="4">
        <v>18.8</v>
      </c>
      <c r="N32" s="4">
        <f t="shared" si="5"/>
        <v>24.999999999999996</v>
      </c>
      <c r="O32" s="4">
        <v>43.8</v>
      </c>
      <c r="P32" s="3">
        <v>3.03</v>
      </c>
      <c r="Q32" s="3">
        <v>0.51</v>
      </c>
      <c r="R32" s="9">
        <v>58.9</v>
      </c>
      <c r="S32" s="9">
        <v>42.8</v>
      </c>
      <c r="T32" s="9">
        <f t="shared" si="6"/>
        <v>16.1</v>
      </c>
      <c r="U32" s="10">
        <v>4.54</v>
      </c>
      <c r="V32" s="9">
        <v>45.4</v>
      </c>
    </row>
    <row r="33" spans="1:20" ht="12.75">
      <c r="A33" s="1">
        <v>31</v>
      </c>
      <c r="B33" t="s">
        <v>22</v>
      </c>
      <c r="C33" s="2">
        <v>2.247</v>
      </c>
      <c r="D33" s="2">
        <f t="shared" si="0"/>
        <v>8.0892</v>
      </c>
      <c r="E33" s="3">
        <f t="shared" si="1"/>
        <v>4.367818574514039</v>
      </c>
      <c r="F33" s="2">
        <f t="shared" si="2"/>
        <v>0.8498000000000001</v>
      </c>
      <c r="G33" s="3">
        <v>5.75</v>
      </c>
      <c r="H33" s="4">
        <f t="shared" si="3"/>
        <v>34.5</v>
      </c>
      <c r="I33" s="4">
        <v>135</v>
      </c>
      <c r="J33" s="3">
        <f t="shared" si="4"/>
        <v>0</v>
      </c>
      <c r="N33" s="4">
        <f t="shared" si="5"/>
        <v>0</v>
      </c>
      <c r="T33" s="9">
        <f t="shared" si="6"/>
        <v>0</v>
      </c>
    </row>
    <row r="34" spans="1:22" ht="12.75">
      <c r="A34" s="1">
        <v>32</v>
      </c>
      <c r="B34" t="s">
        <v>84</v>
      </c>
      <c r="C34" s="2">
        <v>2.246</v>
      </c>
      <c r="D34" s="2">
        <f t="shared" si="0"/>
        <v>8.0856</v>
      </c>
      <c r="E34" s="3">
        <f t="shared" si="1"/>
        <v>4.365874730021598</v>
      </c>
      <c r="F34" s="2">
        <f t="shared" si="2"/>
        <v>0.8534000000000006</v>
      </c>
      <c r="G34" s="3">
        <v>5.85</v>
      </c>
      <c r="H34" s="4">
        <f t="shared" si="3"/>
        <v>35.099999999999994</v>
      </c>
      <c r="I34" s="4">
        <v>225</v>
      </c>
      <c r="J34" s="3">
        <f t="shared" si="4"/>
        <v>4.627</v>
      </c>
      <c r="K34" s="9">
        <v>462.7</v>
      </c>
      <c r="L34" s="9">
        <v>83.5</v>
      </c>
      <c r="M34" s="9">
        <v>8.3</v>
      </c>
      <c r="N34" s="9">
        <f t="shared" si="5"/>
        <v>26.8</v>
      </c>
      <c r="O34" s="9">
        <v>35.1</v>
      </c>
      <c r="P34" s="10">
        <v>2.54</v>
      </c>
      <c r="Q34" s="10">
        <v>0.53</v>
      </c>
      <c r="R34" s="9">
        <v>73.7</v>
      </c>
      <c r="S34" s="9">
        <v>35.2</v>
      </c>
      <c r="T34" s="9">
        <f t="shared" si="6"/>
        <v>38.5</v>
      </c>
      <c r="U34" s="10">
        <v>7.45</v>
      </c>
      <c r="V34" s="9">
        <v>67.1</v>
      </c>
    </row>
    <row r="35" spans="1:22" ht="12.75">
      <c r="A35" s="1">
        <v>33</v>
      </c>
      <c r="B35" t="s">
        <v>23</v>
      </c>
      <c r="C35" s="2">
        <v>2.245</v>
      </c>
      <c r="D35" s="2">
        <f aca="true" t="shared" si="7" ref="D35:D59">C35*3.6</f>
        <v>8.082</v>
      </c>
      <c r="E35" s="3">
        <f aca="true" t="shared" si="8" ref="E35:E59">D35/1.852</f>
        <v>4.363930885529157</v>
      </c>
      <c r="F35" s="2">
        <f t="shared" si="2"/>
        <v>0.8569999999999993</v>
      </c>
      <c r="G35" s="3">
        <v>5.9</v>
      </c>
      <c r="H35" s="4">
        <f aca="true" t="shared" si="9" ref="H35:H59">G35*6</f>
        <v>35.400000000000006</v>
      </c>
      <c r="I35" s="4">
        <v>135</v>
      </c>
      <c r="J35" s="3">
        <f aca="true" t="shared" si="10" ref="J35:J60">K35/100</f>
        <v>4.6530000000000005</v>
      </c>
      <c r="K35" s="15">
        <v>465.3</v>
      </c>
      <c r="L35" s="4">
        <v>84</v>
      </c>
      <c r="M35" s="4">
        <v>8.8</v>
      </c>
      <c r="N35" s="4">
        <f aca="true" t="shared" si="11" ref="N35:N59">O35-M35</f>
        <v>24.499999999999996</v>
      </c>
      <c r="O35" s="4">
        <v>33.3</v>
      </c>
      <c r="P35" s="3">
        <v>2.35</v>
      </c>
      <c r="Q35" s="3">
        <v>0.48</v>
      </c>
      <c r="R35" s="9">
        <v>64.1</v>
      </c>
      <c r="S35" s="9">
        <v>35.1</v>
      </c>
      <c r="T35" s="9">
        <f aca="true" t="shared" si="12" ref="T35:T60">R35-S35</f>
        <v>28.999999999999993</v>
      </c>
      <c r="U35" s="10">
        <v>5.93</v>
      </c>
      <c r="V35" s="9">
        <v>53.4</v>
      </c>
    </row>
    <row r="36" spans="1:20" ht="12.75">
      <c r="A36" s="1">
        <v>34</v>
      </c>
      <c r="B36" t="s">
        <v>24</v>
      </c>
      <c r="C36" s="2">
        <v>2.245</v>
      </c>
      <c r="D36" s="2">
        <f t="shared" si="7"/>
        <v>8.082</v>
      </c>
      <c r="E36" s="3">
        <f t="shared" si="8"/>
        <v>4.363930885529157</v>
      </c>
      <c r="F36" s="2">
        <f t="shared" si="2"/>
        <v>0.8569999999999993</v>
      </c>
      <c r="G36" s="3">
        <v>6.67</v>
      </c>
      <c r="H36" s="4">
        <f t="shared" si="9"/>
        <v>40.019999999999996</v>
      </c>
      <c r="I36" s="4">
        <v>135</v>
      </c>
      <c r="J36" s="3">
        <f t="shared" si="10"/>
        <v>0</v>
      </c>
      <c r="N36" s="4">
        <f t="shared" si="11"/>
        <v>0</v>
      </c>
      <c r="T36" s="9">
        <f t="shared" si="12"/>
        <v>0</v>
      </c>
    </row>
    <row r="37" spans="1:22" ht="12.75">
      <c r="A37" s="1">
        <v>35</v>
      </c>
      <c r="B37" t="s">
        <v>80</v>
      </c>
      <c r="C37" s="2">
        <v>2.243</v>
      </c>
      <c r="D37" s="2">
        <f t="shared" si="7"/>
        <v>8.0748</v>
      </c>
      <c r="E37" s="3">
        <f t="shared" si="8"/>
        <v>4.360043196544276</v>
      </c>
      <c r="F37" s="2">
        <f t="shared" si="2"/>
        <v>0.8642000000000003</v>
      </c>
      <c r="G37" s="3">
        <v>5.89</v>
      </c>
      <c r="H37" s="4">
        <f t="shared" si="9"/>
        <v>35.339999999999996</v>
      </c>
      <c r="I37" s="4">
        <v>135</v>
      </c>
      <c r="J37" s="3">
        <f t="shared" si="10"/>
        <v>4.6160000000000005</v>
      </c>
      <c r="K37" s="15">
        <v>461.6</v>
      </c>
      <c r="L37" s="4">
        <v>86.5</v>
      </c>
      <c r="M37" s="4">
        <v>10.8</v>
      </c>
      <c r="N37" s="4">
        <f t="shared" si="11"/>
        <v>24.7</v>
      </c>
      <c r="O37" s="4">
        <v>35.5</v>
      </c>
      <c r="P37" s="3">
        <v>2.28</v>
      </c>
      <c r="Q37" s="3">
        <v>0.44</v>
      </c>
      <c r="R37" s="9">
        <v>66.2</v>
      </c>
      <c r="S37" s="9">
        <v>36.2</v>
      </c>
      <c r="T37" s="9">
        <f t="shared" si="12"/>
        <v>30</v>
      </c>
      <c r="U37" s="10">
        <v>7.76</v>
      </c>
      <c r="V37" s="9">
        <v>69.9</v>
      </c>
    </row>
    <row r="38" spans="1:22" ht="12.75">
      <c r="A38" s="1">
        <v>36</v>
      </c>
      <c r="B38" t="s">
        <v>25</v>
      </c>
      <c r="C38" s="2">
        <v>2.239</v>
      </c>
      <c r="D38" s="2">
        <f t="shared" si="7"/>
        <v>8.0604</v>
      </c>
      <c r="E38" s="3">
        <f t="shared" si="8"/>
        <v>4.352267818574513</v>
      </c>
      <c r="F38" s="2">
        <f t="shared" si="2"/>
        <v>0.8786000000000005</v>
      </c>
      <c r="G38" s="3">
        <v>4.56</v>
      </c>
      <c r="H38" s="4">
        <f t="shared" si="9"/>
        <v>27.36</v>
      </c>
      <c r="I38" s="4">
        <v>135</v>
      </c>
      <c r="J38" s="3">
        <f t="shared" si="10"/>
        <v>4.44</v>
      </c>
      <c r="K38" s="15">
        <v>444</v>
      </c>
      <c r="L38" s="4">
        <v>75.4</v>
      </c>
      <c r="M38" s="4">
        <v>9.5</v>
      </c>
      <c r="N38" s="4">
        <f t="shared" si="11"/>
        <v>16.1</v>
      </c>
      <c r="O38" s="4">
        <v>25.6</v>
      </c>
      <c r="P38" s="3">
        <v>2.41</v>
      </c>
      <c r="Q38" s="3">
        <v>0.53</v>
      </c>
      <c r="R38" s="9">
        <v>62.4</v>
      </c>
      <c r="S38" s="9">
        <v>24.1</v>
      </c>
      <c r="T38" s="9">
        <f t="shared" si="12"/>
        <v>38.3</v>
      </c>
      <c r="U38" s="10">
        <v>8.45</v>
      </c>
      <c r="V38" s="9">
        <v>76.1</v>
      </c>
    </row>
    <row r="39" spans="1:22" ht="12.75">
      <c r="A39" s="1">
        <v>37</v>
      </c>
      <c r="B39" t="s">
        <v>70</v>
      </c>
      <c r="C39" s="2">
        <v>2.238</v>
      </c>
      <c r="D39" s="2">
        <f t="shared" si="7"/>
        <v>8.0568</v>
      </c>
      <c r="E39" s="3">
        <f t="shared" si="8"/>
        <v>4.350323974082074</v>
      </c>
      <c r="F39" s="2">
        <f t="shared" si="2"/>
        <v>0.8821999999999992</v>
      </c>
      <c r="G39" s="3">
        <v>7.42</v>
      </c>
      <c r="H39" s="4">
        <f t="shared" si="9"/>
        <v>44.519999999999996</v>
      </c>
      <c r="I39" s="4">
        <v>135</v>
      </c>
      <c r="J39" s="3">
        <f t="shared" si="10"/>
        <v>4.979</v>
      </c>
      <c r="K39" s="15">
        <v>497.9</v>
      </c>
      <c r="L39" s="4">
        <v>94.8</v>
      </c>
      <c r="M39" s="4">
        <v>8.7</v>
      </c>
      <c r="N39" s="4">
        <f t="shared" si="11"/>
        <v>27.099999999999998</v>
      </c>
      <c r="O39" s="4">
        <v>35.8</v>
      </c>
      <c r="P39" s="3">
        <v>2.84</v>
      </c>
      <c r="Q39" s="3">
        <v>0.5</v>
      </c>
      <c r="R39" s="9">
        <v>104.9</v>
      </c>
      <c r="S39" s="9">
        <v>34.9</v>
      </c>
      <c r="T39" s="9">
        <f t="shared" si="12"/>
        <v>70</v>
      </c>
      <c r="U39" s="10">
        <v>14.41</v>
      </c>
      <c r="V39" s="9">
        <v>129.7</v>
      </c>
    </row>
    <row r="40" spans="1:22" ht="12.75">
      <c r="A40" s="1">
        <v>38</v>
      </c>
      <c r="B40" t="s">
        <v>71</v>
      </c>
      <c r="C40" s="2">
        <v>2.229</v>
      </c>
      <c r="D40" s="2">
        <f t="shared" si="7"/>
        <v>8.0244</v>
      </c>
      <c r="E40" s="3">
        <f t="shared" si="8"/>
        <v>4.332829373650108</v>
      </c>
      <c r="F40" s="2">
        <f t="shared" si="2"/>
        <v>0.9146000000000001</v>
      </c>
      <c r="G40" s="3">
        <v>8.5</v>
      </c>
      <c r="H40" s="4">
        <f t="shared" si="9"/>
        <v>51</v>
      </c>
      <c r="I40" s="4">
        <v>135</v>
      </c>
      <c r="J40" s="3">
        <f t="shared" si="10"/>
        <v>5.033</v>
      </c>
      <c r="K40" s="15">
        <v>503.3</v>
      </c>
      <c r="L40" s="4">
        <v>81</v>
      </c>
      <c r="M40" s="4">
        <v>13.7</v>
      </c>
      <c r="N40" s="4">
        <f t="shared" si="11"/>
        <v>34.900000000000006</v>
      </c>
      <c r="O40" s="4">
        <v>48.6</v>
      </c>
      <c r="P40" s="3">
        <v>3.01</v>
      </c>
      <c r="Q40" s="3">
        <v>0.58</v>
      </c>
      <c r="R40" s="9">
        <v>70.9</v>
      </c>
      <c r="S40" s="9">
        <v>43.7</v>
      </c>
      <c r="T40" s="9">
        <f t="shared" si="12"/>
        <v>27.200000000000003</v>
      </c>
      <c r="U40" s="10">
        <v>7.63</v>
      </c>
      <c r="V40" s="9">
        <v>68.7</v>
      </c>
    </row>
    <row r="41" spans="1:22" ht="12.75">
      <c r="A41" s="1">
        <v>39</v>
      </c>
      <c r="B41" t="s">
        <v>27</v>
      </c>
      <c r="C41" s="2">
        <v>2.226</v>
      </c>
      <c r="D41" s="2">
        <f t="shared" si="7"/>
        <v>8.0136</v>
      </c>
      <c r="E41" s="3">
        <f t="shared" si="8"/>
        <v>4.326997840172786</v>
      </c>
      <c r="F41" s="2">
        <f t="shared" si="2"/>
        <v>0.9253999999999998</v>
      </c>
      <c r="G41" s="3">
        <v>5.75</v>
      </c>
      <c r="H41" s="4">
        <f t="shared" si="9"/>
        <v>34.5</v>
      </c>
      <c r="I41" s="4">
        <v>135</v>
      </c>
      <c r="J41" s="3">
        <f t="shared" si="10"/>
        <v>4.527</v>
      </c>
      <c r="K41" s="15">
        <v>452.7</v>
      </c>
      <c r="L41" s="4">
        <v>80.1</v>
      </c>
      <c r="M41" s="4">
        <v>10.2</v>
      </c>
      <c r="N41" s="4">
        <f t="shared" si="11"/>
        <v>26.599999999999998</v>
      </c>
      <c r="O41" s="4">
        <v>36.8</v>
      </c>
      <c r="P41" s="3">
        <v>2.3</v>
      </c>
      <c r="Q41" s="3">
        <v>0.48</v>
      </c>
      <c r="R41" s="9">
        <v>62.8</v>
      </c>
      <c r="S41" s="9">
        <v>38.4</v>
      </c>
      <c r="T41" s="9">
        <f t="shared" si="12"/>
        <v>24.4</v>
      </c>
      <c r="U41" s="10">
        <v>4.81</v>
      </c>
      <c r="V41" s="9">
        <v>43.3</v>
      </c>
    </row>
    <row r="42" spans="1:20" ht="12.75">
      <c r="A42" s="1">
        <v>40</v>
      </c>
      <c r="B42" t="s">
        <v>28</v>
      </c>
      <c r="C42" s="2">
        <v>2.22</v>
      </c>
      <c r="D42" s="2">
        <f t="shared" si="7"/>
        <v>7.992000000000001</v>
      </c>
      <c r="E42" s="3">
        <f t="shared" si="8"/>
        <v>4.315334773218143</v>
      </c>
      <c r="F42" s="2">
        <f t="shared" si="2"/>
        <v>0.9469999999999992</v>
      </c>
      <c r="G42" s="3">
        <v>6.69</v>
      </c>
      <c r="H42" s="4">
        <f t="shared" si="9"/>
        <v>40.14</v>
      </c>
      <c r="I42" s="4">
        <v>135</v>
      </c>
      <c r="J42" s="3">
        <f t="shared" si="10"/>
        <v>0</v>
      </c>
      <c r="N42" s="4">
        <f t="shared" si="11"/>
        <v>0</v>
      </c>
      <c r="T42" s="9">
        <f t="shared" si="12"/>
        <v>0</v>
      </c>
    </row>
    <row r="43" spans="1:22" ht="12.75">
      <c r="A43" s="1">
        <v>41</v>
      </c>
      <c r="B43" t="s">
        <v>78</v>
      </c>
      <c r="C43" s="2">
        <v>2.22</v>
      </c>
      <c r="D43" s="2">
        <f t="shared" si="7"/>
        <v>7.992000000000001</v>
      </c>
      <c r="E43" s="3">
        <f t="shared" si="8"/>
        <v>4.315334773218143</v>
      </c>
      <c r="F43" s="2">
        <f t="shared" si="2"/>
        <v>0.9469999999999992</v>
      </c>
      <c r="G43" s="3">
        <v>5.67</v>
      </c>
      <c r="H43" s="4">
        <f t="shared" si="9"/>
        <v>34.019999999999996</v>
      </c>
      <c r="I43" s="4">
        <v>135</v>
      </c>
      <c r="J43" s="3">
        <f t="shared" si="10"/>
        <v>4.582</v>
      </c>
      <c r="K43" s="15">
        <v>458.2</v>
      </c>
      <c r="L43" s="4">
        <v>83.5</v>
      </c>
      <c r="M43" s="4">
        <v>8</v>
      </c>
      <c r="N43" s="4">
        <f t="shared" si="11"/>
        <v>24.5</v>
      </c>
      <c r="O43" s="4">
        <v>32.5</v>
      </c>
      <c r="P43" s="3">
        <v>2.58</v>
      </c>
      <c r="Q43" s="3">
        <v>0.57</v>
      </c>
      <c r="R43" s="9">
        <v>75.1</v>
      </c>
      <c r="S43" s="9">
        <v>33.3</v>
      </c>
      <c r="T43" s="9">
        <f t="shared" si="12"/>
        <v>41.8</v>
      </c>
      <c r="U43" s="10">
        <v>8.24</v>
      </c>
      <c r="V43" s="9">
        <v>74.2</v>
      </c>
    </row>
    <row r="44" spans="1:20" ht="12.75">
      <c r="A44" s="1">
        <v>42</v>
      </c>
      <c r="B44" t="s">
        <v>30</v>
      </c>
      <c r="C44" s="2">
        <v>2.209</v>
      </c>
      <c r="D44" s="2">
        <f t="shared" si="7"/>
        <v>7.952400000000001</v>
      </c>
      <c r="E44" s="3">
        <f t="shared" si="8"/>
        <v>4.293952483801296</v>
      </c>
      <c r="F44" s="2">
        <f t="shared" si="2"/>
        <v>0.9865999999999993</v>
      </c>
      <c r="G44" s="3">
        <v>6.47</v>
      </c>
      <c r="H44" s="4">
        <f t="shared" si="9"/>
        <v>38.82</v>
      </c>
      <c r="I44" s="4">
        <v>135</v>
      </c>
      <c r="J44" s="3">
        <f t="shared" si="10"/>
        <v>0</v>
      </c>
      <c r="N44" s="4">
        <f t="shared" si="11"/>
        <v>0</v>
      </c>
      <c r="T44" s="9">
        <f t="shared" si="12"/>
        <v>0</v>
      </c>
    </row>
    <row r="45" spans="1:22" ht="12.75">
      <c r="A45" s="1">
        <v>43</v>
      </c>
      <c r="B45" t="s">
        <v>29</v>
      </c>
      <c r="C45" s="2">
        <v>2.201</v>
      </c>
      <c r="D45" s="2">
        <f t="shared" si="7"/>
        <v>7.9236</v>
      </c>
      <c r="E45" s="3">
        <f t="shared" si="8"/>
        <v>4.278401727861771</v>
      </c>
      <c r="F45" s="2">
        <f t="shared" si="2"/>
        <v>1.0153999999999996</v>
      </c>
      <c r="G45" s="3">
        <v>5.54</v>
      </c>
      <c r="H45" s="4">
        <f t="shared" si="9"/>
        <v>33.24</v>
      </c>
      <c r="I45" s="4">
        <v>135</v>
      </c>
      <c r="J45" s="3">
        <f t="shared" si="10"/>
        <v>4.468999999999999</v>
      </c>
      <c r="K45" s="15">
        <v>446.9</v>
      </c>
      <c r="L45" s="4">
        <v>83.7</v>
      </c>
      <c r="M45" s="4">
        <v>8.1</v>
      </c>
      <c r="N45" s="4">
        <f t="shared" si="11"/>
        <v>24.4</v>
      </c>
      <c r="O45" s="4">
        <v>32.5</v>
      </c>
      <c r="P45" s="3">
        <v>2.54</v>
      </c>
      <c r="Q45" s="3">
        <v>0.57</v>
      </c>
      <c r="R45" s="9">
        <v>74</v>
      </c>
      <c r="S45" s="9">
        <v>33.3</v>
      </c>
      <c r="T45" s="9">
        <f t="shared" si="12"/>
        <v>40.7</v>
      </c>
      <c r="U45" s="10">
        <v>8.13</v>
      </c>
      <c r="V45" s="9">
        <v>73.2</v>
      </c>
    </row>
    <row r="46" spans="1:20" ht="12.75">
      <c r="A46" s="1">
        <v>44</v>
      </c>
      <c r="B46" t="s">
        <v>31</v>
      </c>
      <c r="C46" s="2">
        <v>2.199</v>
      </c>
      <c r="D46" s="2">
        <f t="shared" si="7"/>
        <v>7.916399999999999</v>
      </c>
      <c r="E46" s="3">
        <f t="shared" si="8"/>
        <v>4.274514038876889</v>
      </c>
      <c r="F46" s="2">
        <f t="shared" si="2"/>
        <v>1.0226000000000006</v>
      </c>
      <c r="G46" s="3">
        <v>5.9</v>
      </c>
      <c r="H46" s="4">
        <f t="shared" si="9"/>
        <v>35.400000000000006</v>
      </c>
      <c r="I46" s="4">
        <v>135</v>
      </c>
      <c r="J46" s="3">
        <f t="shared" si="10"/>
        <v>0</v>
      </c>
      <c r="N46" s="4">
        <f t="shared" si="11"/>
        <v>0</v>
      </c>
      <c r="T46" s="9">
        <f t="shared" si="12"/>
        <v>0</v>
      </c>
    </row>
    <row r="47" spans="1:20" ht="12.75">
      <c r="A47" s="1">
        <v>45</v>
      </c>
      <c r="B47" t="s">
        <v>32</v>
      </c>
      <c r="C47" s="2">
        <v>2.198</v>
      </c>
      <c r="D47" s="2">
        <f t="shared" si="7"/>
        <v>7.9128</v>
      </c>
      <c r="E47" s="3">
        <f t="shared" si="8"/>
        <v>4.272570194384449</v>
      </c>
      <c r="F47" s="2">
        <f t="shared" si="2"/>
        <v>1.0262000000000002</v>
      </c>
      <c r="G47" s="3">
        <v>5.77</v>
      </c>
      <c r="H47" s="4">
        <f t="shared" si="9"/>
        <v>34.62</v>
      </c>
      <c r="I47" s="4">
        <v>135</v>
      </c>
      <c r="J47" s="3">
        <f t="shared" si="10"/>
        <v>0</v>
      </c>
      <c r="N47" s="4">
        <f t="shared" si="11"/>
        <v>0</v>
      </c>
      <c r="T47" s="9">
        <f t="shared" si="12"/>
        <v>0</v>
      </c>
    </row>
    <row r="48" spans="1:20" ht="12.75">
      <c r="A48" s="1">
        <v>46</v>
      </c>
      <c r="B48" t="s">
        <v>33</v>
      </c>
      <c r="C48" s="2">
        <v>2.194</v>
      </c>
      <c r="D48" s="2">
        <f t="shared" si="7"/>
        <v>7.8984</v>
      </c>
      <c r="E48" s="3">
        <f t="shared" si="8"/>
        <v>4.264794816414686</v>
      </c>
      <c r="F48" s="2">
        <f t="shared" si="2"/>
        <v>1.0406000000000004</v>
      </c>
      <c r="G48" s="3">
        <v>5.96</v>
      </c>
      <c r="H48" s="4">
        <f t="shared" si="9"/>
        <v>35.76</v>
      </c>
      <c r="I48" s="4">
        <v>135</v>
      </c>
      <c r="J48" s="3">
        <f t="shared" si="10"/>
        <v>0</v>
      </c>
      <c r="N48" s="4">
        <f t="shared" si="11"/>
        <v>0</v>
      </c>
      <c r="T48" s="9">
        <f t="shared" si="12"/>
        <v>0</v>
      </c>
    </row>
    <row r="49" spans="1:22" ht="12.75">
      <c r="A49" s="1">
        <v>47</v>
      </c>
      <c r="B49" t="s">
        <v>34</v>
      </c>
      <c r="C49" s="2">
        <v>2.179</v>
      </c>
      <c r="D49" s="2">
        <f t="shared" si="7"/>
        <v>7.844399999999999</v>
      </c>
      <c r="E49" s="3">
        <f t="shared" si="8"/>
        <v>4.2356371490280775</v>
      </c>
      <c r="F49" s="2">
        <f t="shared" si="2"/>
        <v>1.0946000000000007</v>
      </c>
      <c r="G49" s="3">
        <v>6.96</v>
      </c>
      <c r="H49" s="4">
        <f t="shared" si="9"/>
        <v>41.76</v>
      </c>
      <c r="I49" s="4">
        <v>135</v>
      </c>
      <c r="J49" s="3">
        <f t="shared" si="10"/>
        <v>4.138999999999999</v>
      </c>
      <c r="K49" s="15">
        <v>413.9</v>
      </c>
      <c r="L49" s="4">
        <v>74.4</v>
      </c>
      <c r="M49" s="4">
        <v>9.4</v>
      </c>
      <c r="N49" s="4">
        <f t="shared" si="11"/>
        <v>27.300000000000004</v>
      </c>
      <c r="O49" s="4">
        <v>36.7</v>
      </c>
      <c r="P49" s="3">
        <v>2.34</v>
      </c>
      <c r="Q49" s="3">
        <v>0.52</v>
      </c>
      <c r="R49" s="9">
        <v>56.1</v>
      </c>
      <c r="S49" s="9">
        <v>36.3</v>
      </c>
      <c r="T49" s="9">
        <f t="shared" si="12"/>
        <v>19.800000000000004</v>
      </c>
      <c r="U49" s="10">
        <v>5.83</v>
      </c>
      <c r="V49" s="9">
        <v>52.4</v>
      </c>
    </row>
    <row r="50" spans="1:20" ht="12.75">
      <c r="A50" s="1">
        <v>48</v>
      </c>
      <c r="B50" t="s">
        <v>35</v>
      </c>
      <c r="C50" s="2">
        <v>2.169</v>
      </c>
      <c r="D50" s="2">
        <f t="shared" si="7"/>
        <v>7.808400000000001</v>
      </c>
      <c r="E50" s="3">
        <f t="shared" si="8"/>
        <v>4.216198704103672</v>
      </c>
      <c r="F50" s="2">
        <f t="shared" si="2"/>
        <v>1.1305999999999994</v>
      </c>
      <c r="G50" s="3">
        <v>7.11</v>
      </c>
      <c r="H50" s="4">
        <f t="shared" si="9"/>
        <v>42.660000000000004</v>
      </c>
      <c r="I50" s="4">
        <v>135</v>
      </c>
      <c r="J50" s="3">
        <f t="shared" si="10"/>
        <v>0</v>
      </c>
      <c r="N50" s="4">
        <f t="shared" si="11"/>
        <v>0</v>
      </c>
      <c r="T50" s="9">
        <f t="shared" si="12"/>
        <v>0</v>
      </c>
    </row>
    <row r="51" spans="1:20" ht="12.75">
      <c r="A51" s="1">
        <v>49</v>
      </c>
      <c r="B51" t="s">
        <v>36</v>
      </c>
      <c r="C51" s="2">
        <v>2.169</v>
      </c>
      <c r="D51" s="2">
        <f t="shared" si="7"/>
        <v>7.808400000000001</v>
      </c>
      <c r="E51" s="3">
        <f t="shared" si="8"/>
        <v>4.216198704103672</v>
      </c>
      <c r="F51" s="2">
        <f t="shared" si="2"/>
        <v>1.1305999999999994</v>
      </c>
      <c r="G51" s="3">
        <v>6.56</v>
      </c>
      <c r="H51" s="4">
        <f t="shared" si="9"/>
        <v>39.36</v>
      </c>
      <c r="I51" s="4">
        <v>135</v>
      </c>
      <c r="J51" s="3">
        <f t="shared" si="10"/>
        <v>0</v>
      </c>
      <c r="N51" s="4">
        <f t="shared" si="11"/>
        <v>0</v>
      </c>
      <c r="T51" s="9">
        <f t="shared" si="12"/>
        <v>0</v>
      </c>
    </row>
    <row r="52" spans="1:22" ht="12.75">
      <c r="A52" s="1">
        <v>50</v>
      </c>
      <c r="B52" t="s">
        <v>43</v>
      </c>
      <c r="C52" s="2">
        <v>2.155</v>
      </c>
      <c r="D52" s="2">
        <f t="shared" si="7"/>
        <v>7.757999999999999</v>
      </c>
      <c r="E52" s="3">
        <f t="shared" si="8"/>
        <v>4.188984881209502</v>
      </c>
      <c r="F52" s="2">
        <f t="shared" si="2"/>
        <v>1.181000000000001</v>
      </c>
      <c r="G52" s="3">
        <v>5.43</v>
      </c>
      <c r="H52" s="4">
        <f t="shared" si="9"/>
        <v>32.58</v>
      </c>
      <c r="I52" s="4">
        <v>135</v>
      </c>
      <c r="J52" s="3">
        <f t="shared" si="10"/>
        <v>4.437</v>
      </c>
      <c r="K52" s="15">
        <v>443.7</v>
      </c>
      <c r="L52" s="4">
        <v>84.3</v>
      </c>
      <c r="M52" s="4">
        <v>6.8</v>
      </c>
      <c r="N52" s="4">
        <f t="shared" si="11"/>
        <v>24.4</v>
      </c>
      <c r="O52" s="4">
        <v>31.2</v>
      </c>
      <c r="P52" s="3">
        <v>2.93</v>
      </c>
      <c r="Q52" s="3">
        <v>0.55</v>
      </c>
      <c r="R52" s="9">
        <v>81.3</v>
      </c>
      <c r="S52" s="9">
        <v>30.4</v>
      </c>
      <c r="T52" s="9">
        <f t="shared" si="12"/>
        <v>50.9</v>
      </c>
      <c r="U52" s="10">
        <v>10.7</v>
      </c>
      <c r="V52" s="9">
        <v>96.3</v>
      </c>
    </row>
    <row r="53" spans="1:20" ht="12.75">
      <c r="A53" s="1">
        <v>51</v>
      </c>
      <c r="B53" t="s">
        <v>37</v>
      </c>
      <c r="C53" s="2">
        <v>2.144</v>
      </c>
      <c r="D53" s="2">
        <f t="shared" si="7"/>
        <v>7.718400000000001</v>
      </c>
      <c r="E53" s="3">
        <f t="shared" si="8"/>
        <v>4.167602591792657</v>
      </c>
      <c r="F53" s="2">
        <f t="shared" si="2"/>
        <v>1.2205999999999992</v>
      </c>
      <c r="G53" s="3">
        <v>6.29</v>
      </c>
      <c r="H53" s="4">
        <f t="shared" si="9"/>
        <v>37.74</v>
      </c>
      <c r="I53" s="4">
        <v>135</v>
      </c>
      <c r="J53" s="3">
        <f t="shared" si="10"/>
        <v>0</v>
      </c>
      <c r="N53" s="4">
        <f t="shared" si="11"/>
        <v>0</v>
      </c>
      <c r="T53" s="9">
        <f t="shared" si="12"/>
        <v>0</v>
      </c>
    </row>
    <row r="54" spans="1:20" ht="12.75">
      <c r="A54" s="1">
        <v>52</v>
      </c>
      <c r="B54" t="s">
        <v>74</v>
      </c>
      <c r="C54" s="2">
        <v>2.126</v>
      </c>
      <c r="D54" s="2">
        <f t="shared" si="7"/>
        <v>7.6536</v>
      </c>
      <c r="E54" s="3">
        <f t="shared" si="8"/>
        <v>4.132613390928725</v>
      </c>
      <c r="F54" s="2">
        <f t="shared" si="2"/>
        <v>1.2854</v>
      </c>
      <c r="G54" s="3">
        <v>5.97</v>
      </c>
      <c r="H54" s="4">
        <f t="shared" si="9"/>
        <v>35.82</v>
      </c>
      <c r="I54" s="4">
        <v>135</v>
      </c>
      <c r="J54" s="3">
        <f t="shared" si="10"/>
        <v>4.18</v>
      </c>
      <c r="K54" s="15">
        <v>418</v>
      </c>
      <c r="L54" s="4">
        <v>90.2</v>
      </c>
      <c r="M54" s="4">
        <v>13.1</v>
      </c>
      <c r="N54" s="4">
        <f t="shared" si="11"/>
        <v>30.699999999999996</v>
      </c>
      <c r="O54" s="4">
        <v>43.8</v>
      </c>
      <c r="P54" s="3">
        <v>2.59</v>
      </c>
      <c r="Q54" s="3">
        <v>0.5</v>
      </c>
      <c r="T54" s="9">
        <f t="shared" si="12"/>
        <v>0</v>
      </c>
    </row>
    <row r="55" spans="1:20" ht="12.75">
      <c r="A55" s="1">
        <v>53</v>
      </c>
      <c r="B55" t="s">
        <v>38</v>
      </c>
      <c r="C55" s="2">
        <v>2.106</v>
      </c>
      <c r="D55" s="2">
        <f t="shared" si="7"/>
        <v>7.5816</v>
      </c>
      <c r="E55" s="3">
        <f t="shared" si="8"/>
        <v>4.093736501079913</v>
      </c>
      <c r="F55" s="2">
        <f t="shared" si="2"/>
        <v>1.3574000000000002</v>
      </c>
      <c r="G55" s="3">
        <v>6.56</v>
      </c>
      <c r="H55" s="4">
        <f t="shared" si="9"/>
        <v>39.36</v>
      </c>
      <c r="I55" s="4">
        <v>135</v>
      </c>
      <c r="J55" s="3">
        <f t="shared" si="10"/>
        <v>0</v>
      </c>
      <c r="N55" s="4">
        <f t="shared" si="11"/>
        <v>0</v>
      </c>
      <c r="T55" s="9">
        <f t="shared" si="12"/>
        <v>0</v>
      </c>
    </row>
    <row r="56" spans="1:20" ht="12.75">
      <c r="A56" s="1">
        <v>54</v>
      </c>
      <c r="B56" t="s">
        <v>39</v>
      </c>
      <c r="C56" s="2">
        <v>2.097</v>
      </c>
      <c r="D56" s="2">
        <f t="shared" si="7"/>
        <v>7.5492</v>
      </c>
      <c r="E56" s="3">
        <f t="shared" si="8"/>
        <v>4.076241900647948</v>
      </c>
      <c r="F56" s="2">
        <f t="shared" si="2"/>
        <v>1.3898000000000001</v>
      </c>
      <c r="G56" s="3">
        <v>5.83</v>
      </c>
      <c r="H56" s="4">
        <f t="shared" si="9"/>
        <v>34.980000000000004</v>
      </c>
      <c r="I56" s="4">
        <v>135</v>
      </c>
      <c r="J56" s="3">
        <f t="shared" si="10"/>
        <v>0</v>
      </c>
      <c r="N56" s="4">
        <f t="shared" si="11"/>
        <v>0</v>
      </c>
      <c r="T56" s="9">
        <f t="shared" si="12"/>
        <v>0</v>
      </c>
    </row>
    <row r="57" spans="1:20" ht="12.75">
      <c r="A57" s="1">
        <v>55</v>
      </c>
      <c r="B57" t="s">
        <v>40</v>
      </c>
      <c r="C57" s="2">
        <v>2.043</v>
      </c>
      <c r="D57" s="2">
        <f t="shared" si="7"/>
        <v>7.354800000000001</v>
      </c>
      <c r="E57" s="3">
        <f t="shared" si="8"/>
        <v>3.971274298056156</v>
      </c>
      <c r="F57" s="2">
        <f t="shared" si="2"/>
        <v>1.5841999999999992</v>
      </c>
      <c r="G57" s="3">
        <v>6.02</v>
      </c>
      <c r="H57" s="4">
        <f t="shared" si="9"/>
        <v>36.12</v>
      </c>
      <c r="I57" s="4">
        <v>135</v>
      </c>
      <c r="J57" s="3">
        <f t="shared" si="10"/>
        <v>0</v>
      </c>
      <c r="N57" s="4">
        <f t="shared" si="11"/>
        <v>0</v>
      </c>
      <c r="T57" s="9">
        <f t="shared" si="12"/>
        <v>0</v>
      </c>
    </row>
    <row r="58" spans="1:20" ht="12.75">
      <c r="A58" s="1">
        <v>56</v>
      </c>
      <c r="B58" t="s">
        <v>41</v>
      </c>
      <c r="C58" s="2">
        <v>2.04</v>
      </c>
      <c r="D58" s="2">
        <f t="shared" si="7"/>
        <v>7.344</v>
      </c>
      <c r="E58" s="3">
        <f t="shared" si="8"/>
        <v>3.9654427645788335</v>
      </c>
      <c r="F58" s="2">
        <f t="shared" si="2"/>
        <v>1.5949999999999998</v>
      </c>
      <c r="G58" s="3">
        <v>4.95</v>
      </c>
      <c r="H58" s="4">
        <f t="shared" si="9"/>
        <v>29.700000000000003</v>
      </c>
      <c r="I58" s="4">
        <v>135</v>
      </c>
      <c r="J58" s="3">
        <f t="shared" si="10"/>
        <v>0</v>
      </c>
      <c r="N58" s="4">
        <f t="shared" si="11"/>
        <v>0</v>
      </c>
      <c r="T58" s="9">
        <f t="shared" si="12"/>
        <v>0</v>
      </c>
    </row>
    <row r="59" spans="1:20" ht="12.75">
      <c r="A59" s="1">
        <v>57</v>
      </c>
      <c r="B59" t="s">
        <v>42</v>
      </c>
      <c r="C59" s="2">
        <v>1.984</v>
      </c>
      <c r="D59" s="2">
        <f t="shared" si="7"/>
        <v>7.1424</v>
      </c>
      <c r="E59" s="3">
        <f t="shared" si="8"/>
        <v>3.85658747300216</v>
      </c>
      <c r="F59" s="2">
        <f>8.939-D59</f>
        <v>1.7965999999999998</v>
      </c>
      <c r="G59" s="3">
        <v>5.39</v>
      </c>
      <c r="H59" s="4">
        <f t="shared" si="9"/>
        <v>32.339999999999996</v>
      </c>
      <c r="I59" s="4">
        <v>135</v>
      </c>
      <c r="J59" s="3">
        <f t="shared" si="10"/>
        <v>0</v>
      </c>
      <c r="N59" s="4">
        <f t="shared" si="11"/>
        <v>0</v>
      </c>
      <c r="T59" s="9">
        <f t="shared" si="12"/>
        <v>0</v>
      </c>
    </row>
    <row r="60" spans="1:20" ht="12.75">
      <c r="A60" s="1">
        <v>58</v>
      </c>
      <c r="G60" s="3"/>
      <c r="I60" s="4">
        <v>135</v>
      </c>
      <c r="J60" s="3">
        <f t="shared" si="10"/>
        <v>0</v>
      </c>
      <c r="T60" s="9">
        <f t="shared" si="12"/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V70"/>
  <sheetViews>
    <sheetView workbookViewId="0" topLeftCell="A1">
      <selection activeCell="A44" activeCellId="2" sqref="A24:IV24 A42:IV42 A44:IV44"/>
    </sheetView>
  </sheetViews>
  <sheetFormatPr defaultColWidth="11.421875" defaultRowHeight="12.75"/>
  <cols>
    <col min="3" max="4" width="11.421875" style="2" customWidth="1"/>
    <col min="5" max="5" width="11.421875" style="3" customWidth="1"/>
    <col min="6" max="6" width="11.421875" style="2" customWidth="1"/>
    <col min="7" max="7" width="11.421875" style="3" customWidth="1"/>
    <col min="8" max="8" width="11.421875" style="4" customWidth="1"/>
    <col min="9" max="15" width="11.421875" style="9" customWidth="1"/>
    <col min="16" max="17" width="11.421875" style="10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11" t="s">
        <v>62</v>
      </c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1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</v>
      </c>
      <c r="B3" t="s">
        <v>7</v>
      </c>
      <c r="C3" s="2">
        <v>2.265</v>
      </c>
      <c r="D3" s="2">
        <f aca="true" t="shared" si="0" ref="D3:D34">C3*3.6</f>
        <v>8.154</v>
      </c>
      <c r="E3" s="3">
        <f aca="true" t="shared" si="1" ref="E3:E34">D3/1.852</f>
        <v>4.402807775377969</v>
      </c>
      <c r="F3" s="2">
        <f aca="true" t="shared" si="2" ref="F3:F59">8.154-D3</f>
        <v>0</v>
      </c>
      <c r="G3" s="3">
        <v>8.68</v>
      </c>
      <c r="H3" s="4">
        <f aca="true" t="shared" si="3" ref="H3:H34">G3*6</f>
        <v>52.08</v>
      </c>
      <c r="I3" s="4">
        <v>225</v>
      </c>
      <c r="J3" s="3">
        <f aca="true" t="shared" si="4" ref="J3:J34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34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34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2.239</v>
      </c>
      <c r="D4" s="2">
        <f t="shared" si="0"/>
        <v>8.0604</v>
      </c>
      <c r="E4" s="3">
        <f t="shared" si="1"/>
        <v>4.352267818574513</v>
      </c>
      <c r="F4" s="2">
        <f t="shared" si="2"/>
        <v>0.09360000000000035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0" ht="12.75">
      <c r="A5" s="1">
        <v>3</v>
      </c>
      <c r="B5" t="s">
        <v>90</v>
      </c>
      <c r="C5" s="2">
        <v>2.225</v>
      </c>
      <c r="D5" s="2">
        <f t="shared" si="0"/>
        <v>8.01</v>
      </c>
      <c r="E5" s="3">
        <f t="shared" si="1"/>
        <v>4.325053995680345</v>
      </c>
      <c r="F5" s="2">
        <f t="shared" si="2"/>
        <v>0.14400000000000013</v>
      </c>
      <c r="G5" s="3">
        <v>5.34</v>
      </c>
      <c r="H5" s="4">
        <f t="shared" si="3"/>
        <v>32.04</v>
      </c>
      <c r="I5" s="4">
        <v>135</v>
      </c>
      <c r="J5" s="3">
        <f t="shared" si="4"/>
        <v>4.853</v>
      </c>
      <c r="K5" s="15">
        <v>485.3</v>
      </c>
      <c r="L5" s="4">
        <v>80.3</v>
      </c>
      <c r="M5" s="4">
        <v>13.6</v>
      </c>
      <c r="N5" s="4">
        <f t="shared" si="5"/>
        <v>21.9</v>
      </c>
      <c r="O5" s="4">
        <v>35.5</v>
      </c>
      <c r="P5" s="3">
        <v>2.72</v>
      </c>
      <c r="Q5" s="3">
        <v>0.54</v>
      </c>
      <c r="T5" s="9">
        <f t="shared" si="6"/>
        <v>0</v>
      </c>
    </row>
    <row r="6" spans="1:22" ht="12.75">
      <c r="A6" s="1">
        <v>4</v>
      </c>
      <c r="B6" t="s">
        <v>10</v>
      </c>
      <c r="C6" s="2">
        <v>2.22</v>
      </c>
      <c r="D6" s="2">
        <f t="shared" si="0"/>
        <v>7.992000000000001</v>
      </c>
      <c r="E6" s="3">
        <f t="shared" si="1"/>
        <v>4.315334773218143</v>
      </c>
      <c r="F6" s="2">
        <f t="shared" si="2"/>
        <v>0.16199999999999903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45</v>
      </c>
      <c r="C7" s="2">
        <v>2.217</v>
      </c>
      <c r="D7" s="2">
        <f t="shared" si="0"/>
        <v>7.9812</v>
      </c>
      <c r="E7" s="3">
        <f t="shared" si="1"/>
        <v>4.30950323974082</v>
      </c>
      <c r="F7" s="2">
        <f t="shared" si="2"/>
        <v>0.17279999999999962</v>
      </c>
      <c r="G7" s="3">
        <v>5.84</v>
      </c>
      <c r="H7" s="4">
        <f t="shared" si="3"/>
        <v>35.04</v>
      </c>
      <c r="I7" s="4">
        <v>225</v>
      </c>
      <c r="J7" s="3">
        <f t="shared" si="4"/>
        <v>5.426</v>
      </c>
      <c r="K7" s="9">
        <v>542.6</v>
      </c>
      <c r="L7" s="9">
        <v>81</v>
      </c>
      <c r="M7" s="9">
        <v>11.8</v>
      </c>
      <c r="N7" s="9">
        <f t="shared" si="5"/>
        <v>17.9</v>
      </c>
      <c r="O7" s="9">
        <v>29.7</v>
      </c>
      <c r="P7" s="10">
        <v>3.17</v>
      </c>
      <c r="Q7" s="10">
        <v>0.55</v>
      </c>
      <c r="R7" s="9">
        <v>57.8</v>
      </c>
      <c r="S7" s="9">
        <v>36.8</v>
      </c>
      <c r="T7" s="9">
        <f t="shared" si="6"/>
        <v>21</v>
      </c>
      <c r="U7" s="10">
        <v>4.12</v>
      </c>
      <c r="V7" s="9">
        <v>61.8</v>
      </c>
    </row>
    <row r="8" spans="1:22" ht="12.75">
      <c r="A8" s="1">
        <v>6</v>
      </c>
      <c r="B8" t="s">
        <v>82</v>
      </c>
      <c r="C8" s="2">
        <v>2.217</v>
      </c>
      <c r="D8" s="2">
        <f t="shared" si="0"/>
        <v>7.9812</v>
      </c>
      <c r="E8" s="3">
        <f t="shared" si="1"/>
        <v>4.30950323974082</v>
      </c>
      <c r="F8" s="2">
        <f t="shared" si="2"/>
        <v>0.17279999999999962</v>
      </c>
      <c r="G8" s="3">
        <v>6</v>
      </c>
      <c r="H8" s="4">
        <f t="shared" si="3"/>
        <v>36</v>
      </c>
      <c r="I8" s="4">
        <v>225</v>
      </c>
      <c r="J8" s="3">
        <f t="shared" si="4"/>
        <v>5.446000000000001</v>
      </c>
      <c r="K8" s="9">
        <v>544.6</v>
      </c>
      <c r="L8" s="9">
        <v>82.4</v>
      </c>
      <c r="M8" s="9">
        <v>11.1</v>
      </c>
      <c r="N8" s="9">
        <f t="shared" si="5"/>
        <v>20.5</v>
      </c>
      <c r="O8" s="9">
        <v>31.6</v>
      </c>
      <c r="P8" s="10">
        <v>3.13</v>
      </c>
      <c r="Q8" s="10">
        <v>0.56</v>
      </c>
      <c r="R8" s="9">
        <v>53.5</v>
      </c>
      <c r="S8" s="9">
        <v>37.5</v>
      </c>
      <c r="T8" s="9">
        <f t="shared" si="6"/>
        <v>16</v>
      </c>
      <c r="U8" s="10">
        <v>3.06</v>
      </c>
      <c r="V8" s="9">
        <v>45.8</v>
      </c>
    </row>
    <row r="9" spans="1:22" ht="12.75">
      <c r="A9" s="1">
        <v>7</v>
      </c>
      <c r="B9" t="s">
        <v>11</v>
      </c>
      <c r="C9" s="2">
        <v>2.214</v>
      </c>
      <c r="D9" s="2">
        <f t="shared" si="0"/>
        <v>7.9704</v>
      </c>
      <c r="E9" s="3">
        <f t="shared" si="1"/>
        <v>4.303671706263499</v>
      </c>
      <c r="F9" s="2">
        <f t="shared" si="2"/>
        <v>0.1836000000000002</v>
      </c>
      <c r="G9" s="3">
        <v>7.17</v>
      </c>
      <c r="H9" s="4">
        <f t="shared" si="3"/>
        <v>43.019999999999996</v>
      </c>
      <c r="I9" s="4">
        <v>225</v>
      </c>
      <c r="J9" s="3">
        <f t="shared" si="4"/>
        <v>5.685</v>
      </c>
      <c r="K9" s="9">
        <v>568.5</v>
      </c>
      <c r="L9" s="9">
        <v>84.3</v>
      </c>
      <c r="M9" s="9">
        <v>16.2</v>
      </c>
      <c r="N9" s="9">
        <f t="shared" si="5"/>
        <v>24.000000000000004</v>
      </c>
      <c r="O9" s="9">
        <v>40.2</v>
      </c>
      <c r="P9" s="10">
        <v>3.42</v>
      </c>
      <c r="Q9" s="10">
        <v>0.49</v>
      </c>
      <c r="R9" s="9">
        <v>60.3</v>
      </c>
      <c r="S9" s="9">
        <v>41</v>
      </c>
      <c r="T9" s="9">
        <f t="shared" si="6"/>
        <v>19.299999999999997</v>
      </c>
      <c r="U9" s="10">
        <v>5</v>
      </c>
      <c r="V9" s="9">
        <v>75</v>
      </c>
    </row>
    <row r="10" spans="1:22" ht="12.75">
      <c r="A10" s="1">
        <v>8</v>
      </c>
      <c r="B10" s="5" t="s">
        <v>15</v>
      </c>
      <c r="C10" s="6">
        <v>2.213</v>
      </c>
      <c r="D10" s="6">
        <f t="shared" si="0"/>
        <v>7.9668</v>
      </c>
      <c r="E10" s="7">
        <f t="shared" si="1"/>
        <v>4.301727861771059</v>
      </c>
      <c r="F10" s="2">
        <f t="shared" si="2"/>
        <v>0.1871999999999998</v>
      </c>
      <c r="G10" s="3">
        <v>5.91</v>
      </c>
      <c r="H10" s="4">
        <f t="shared" si="3"/>
        <v>35.46</v>
      </c>
      <c r="I10" s="4">
        <v>225</v>
      </c>
      <c r="J10" s="3">
        <f t="shared" si="4"/>
        <v>4.97</v>
      </c>
      <c r="K10" s="9">
        <v>497</v>
      </c>
      <c r="L10" s="9">
        <v>84.5</v>
      </c>
      <c r="M10" s="9">
        <v>14.6</v>
      </c>
      <c r="N10" s="9">
        <f t="shared" si="5"/>
        <v>19.6</v>
      </c>
      <c r="O10" s="9">
        <v>34.2</v>
      </c>
      <c r="P10" s="10">
        <v>2.87</v>
      </c>
      <c r="Q10" s="10">
        <v>0.51</v>
      </c>
      <c r="R10" s="9">
        <v>50.6</v>
      </c>
      <c r="S10" s="9">
        <v>36.2</v>
      </c>
      <c r="T10" s="9">
        <f t="shared" si="6"/>
        <v>14.399999999999999</v>
      </c>
      <c r="U10" s="10">
        <v>3.67</v>
      </c>
      <c r="V10" s="9">
        <v>55</v>
      </c>
    </row>
    <row r="11" spans="1:22" ht="12.75">
      <c r="A11" s="1">
        <v>9</v>
      </c>
      <c r="B11" t="s">
        <v>9</v>
      </c>
      <c r="C11" s="2">
        <v>2.207</v>
      </c>
      <c r="D11" s="2">
        <f t="shared" si="0"/>
        <v>7.9452</v>
      </c>
      <c r="E11" s="3">
        <f t="shared" si="1"/>
        <v>4.290064794816415</v>
      </c>
      <c r="F11" s="2">
        <f t="shared" si="2"/>
        <v>0.2088000000000001</v>
      </c>
      <c r="G11" s="3">
        <v>8.27</v>
      </c>
      <c r="H11" s="4">
        <f t="shared" si="3"/>
        <v>49.62</v>
      </c>
      <c r="I11" s="4">
        <v>225</v>
      </c>
      <c r="J11" s="3">
        <f t="shared" si="4"/>
        <v>5.794</v>
      </c>
      <c r="K11" s="9">
        <v>579.4</v>
      </c>
      <c r="L11" s="9">
        <v>87.7</v>
      </c>
      <c r="M11" s="9">
        <v>13.3</v>
      </c>
      <c r="N11" s="9">
        <f t="shared" si="5"/>
        <v>26.599999999999998</v>
      </c>
      <c r="O11" s="9">
        <v>39.9</v>
      </c>
      <c r="P11" s="10">
        <v>3.41</v>
      </c>
      <c r="Q11" s="10">
        <v>0.57</v>
      </c>
      <c r="R11" s="9">
        <v>66.5</v>
      </c>
      <c r="S11" s="9">
        <v>40.2</v>
      </c>
      <c r="T11" s="9">
        <f t="shared" si="6"/>
        <v>26.299999999999997</v>
      </c>
      <c r="U11" s="10">
        <v>5.71</v>
      </c>
      <c r="V11" s="9">
        <v>85.6</v>
      </c>
    </row>
    <row r="12" spans="1:22" ht="12.75">
      <c r="A12" s="1">
        <v>10</v>
      </c>
      <c r="B12" t="s">
        <v>86</v>
      </c>
      <c r="C12" s="2">
        <v>2.204</v>
      </c>
      <c r="D12" s="2">
        <f t="shared" si="0"/>
        <v>7.934400000000001</v>
      </c>
      <c r="E12" s="3">
        <f t="shared" si="1"/>
        <v>4.284233261339093</v>
      </c>
      <c r="F12" s="2">
        <f t="shared" si="2"/>
        <v>0.2195999999999989</v>
      </c>
      <c r="G12" s="3">
        <v>6.06</v>
      </c>
      <c r="H12" s="4">
        <f t="shared" si="3"/>
        <v>36.36</v>
      </c>
      <c r="I12" s="4">
        <v>135</v>
      </c>
      <c r="J12" s="3">
        <f t="shared" si="4"/>
        <v>4.893</v>
      </c>
      <c r="K12" s="15">
        <v>489.3</v>
      </c>
      <c r="L12" s="4">
        <v>82.4</v>
      </c>
      <c r="M12" s="4">
        <v>10.7</v>
      </c>
      <c r="N12" s="4">
        <f t="shared" si="5"/>
        <v>24.3</v>
      </c>
      <c r="O12" s="4">
        <v>35</v>
      </c>
      <c r="P12" s="3">
        <v>2.89</v>
      </c>
      <c r="Q12" s="3">
        <v>0.53</v>
      </c>
      <c r="R12" s="9">
        <v>60.3</v>
      </c>
      <c r="S12" s="9">
        <v>37.2</v>
      </c>
      <c r="T12" s="9">
        <f t="shared" si="6"/>
        <v>23.099999999999994</v>
      </c>
      <c r="U12" s="10">
        <v>4.04</v>
      </c>
      <c r="V12" s="9">
        <v>60.6</v>
      </c>
    </row>
    <row r="13" spans="1:22" ht="12.75">
      <c r="A13" s="1">
        <v>11</v>
      </c>
      <c r="B13" t="s">
        <v>17</v>
      </c>
      <c r="C13" s="2">
        <v>2.199</v>
      </c>
      <c r="D13" s="2">
        <f t="shared" si="0"/>
        <v>7.916399999999999</v>
      </c>
      <c r="E13" s="3">
        <f t="shared" si="1"/>
        <v>4.274514038876889</v>
      </c>
      <c r="F13" s="2">
        <f t="shared" si="2"/>
        <v>0.23760000000000048</v>
      </c>
      <c r="G13" s="3">
        <v>4.77</v>
      </c>
      <c r="H13" s="4">
        <f t="shared" si="3"/>
        <v>28.619999999999997</v>
      </c>
      <c r="I13" s="4">
        <v>225</v>
      </c>
      <c r="J13" s="3">
        <f t="shared" si="4"/>
        <v>4.797</v>
      </c>
      <c r="K13" s="9">
        <v>479.7</v>
      </c>
      <c r="L13" s="9">
        <v>76.1</v>
      </c>
      <c r="M13" s="9">
        <v>14.2</v>
      </c>
      <c r="N13" s="9">
        <f t="shared" si="5"/>
        <v>15.5</v>
      </c>
      <c r="O13" s="9">
        <v>29.7</v>
      </c>
      <c r="P13" s="10">
        <v>2.76</v>
      </c>
      <c r="Q13" s="10">
        <v>0.54</v>
      </c>
      <c r="R13" s="9">
        <v>42.9</v>
      </c>
      <c r="S13" s="9">
        <v>36.5</v>
      </c>
      <c r="T13" s="9">
        <f t="shared" si="6"/>
        <v>6.399999999999999</v>
      </c>
      <c r="U13" s="10">
        <v>1.31</v>
      </c>
      <c r="V13" s="9">
        <v>19.7</v>
      </c>
    </row>
    <row r="14" spans="1:22" ht="12.75">
      <c r="A14" s="1">
        <v>12</v>
      </c>
      <c r="B14" t="s">
        <v>19</v>
      </c>
      <c r="C14" s="2">
        <v>2.199</v>
      </c>
      <c r="D14" s="2">
        <f t="shared" si="0"/>
        <v>7.916399999999999</v>
      </c>
      <c r="E14" s="3">
        <f t="shared" si="1"/>
        <v>4.274514038876889</v>
      </c>
      <c r="F14" s="2">
        <f t="shared" si="2"/>
        <v>0.23760000000000048</v>
      </c>
      <c r="G14" s="3">
        <v>4.95</v>
      </c>
      <c r="H14" s="4">
        <f t="shared" si="3"/>
        <v>29.700000000000003</v>
      </c>
      <c r="I14" s="4">
        <v>225</v>
      </c>
      <c r="J14" s="3">
        <f t="shared" si="4"/>
        <v>4.743</v>
      </c>
      <c r="K14" s="9">
        <v>474.3</v>
      </c>
      <c r="L14" s="9">
        <v>78.7</v>
      </c>
      <c r="M14" s="9">
        <v>14.5</v>
      </c>
      <c r="N14" s="9">
        <f t="shared" si="5"/>
        <v>16.9</v>
      </c>
      <c r="O14" s="9">
        <v>31.4</v>
      </c>
      <c r="P14" s="10">
        <v>2.74</v>
      </c>
      <c r="Q14" s="10">
        <v>0.51</v>
      </c>
      <c r="R14" s="9">
        <v>42.4</v>
      </c>
      <c r="S14" s="9">
        <v>38</v>
      </c>
      <c r="T14" s="9">
        <f t="shared" si="6"/>
        <v>4.399999999999999</v>
      </c>
      <c r="U14" s="10">
        <v>0.64</v>
      </c>
      <c r="V14" s="9">
        <v>9.5</v>
      </c>
    </row>
    <row r="15" spans="1:22" ht="12.75">
      <c r="A15" s="1">
        <v>13</v>
      </c>
      <c r="B15" t="s">
        <v>85</v>
      </c>
      <c r="C15" s="2">
        <v>2.193</v>
      </c>
      <c r="D15" s="2">
        <f t="shared" si="0"/>
        <v>7.8948</v>
      </c>
      <c r="E15" s="3">
        <f t="shared" si="1"/>
        <v>4.262850971922246</v>
      </c>
      <c r="F15" s="2">
        <f t="shared" si="2"/>
        <v>0.2591999999999999</v>
      </c>
      <c r="G15" s="3">
        <v>5.98</v>
      </c>
      <c r="H15" s="4">
        <f t="shared" si="3"/>
        <v>35.88</v>
      </c>
      <c r="I15" s="4">
        <v>225</v>
      </c>
      <c r="J15" s="3">
        <f t="shared" si="4"/>
        <v>4.831</v>
      </c>
      <c r="K15" s="9">
        <v>483.1</v>
      </c>
      <c r="L15" s="9">
        <v>82.4</v>
      </c>
      <c r="M15" s="9">
        <v>14.6</v>
      </c>
      <c r="N15" s="9">
        <f t="shared" si="5"/>
        <v>20.4</v>
      </c>
      <c r="O15" s="9">
        <v>35</v>
      </c>
      <c r="P15" s="10">
        <v>2.88</v>
      </c>
      <c r="Q15" s="10">
        <v>0.54</v>
      </c>
      <c r="R15" s="9">
        <v>60.3</v>
      </c>
      <c r="S15" s="9">
        <v>37.5</v>
      </c>
      <c r="T15" s="9">
        <f t="shared" si="6"/>
        <v>22.799999999999997</v>
      </c>
      <c r="U15" s="10">
        <v>4.04</v>
      </c>
      <c r="V15" s="9">
        <v>60.6</v>
      </c>
    </row>
    <row r="16" spans="1:22" ht="12.75">
      <c r="A16" s="1">
        <v>14</v>
      </c>
      <c r="B16" t="s">
        <v>12</v>
      </c>
      <c r="C16" s="2">
        <v>2.19</v>
      </c>
      <c r="D16" s="2">
        <f t="shared" si="0"/>
        <v>7.884</v>
      </c>
      <c r="E16" s="3">
        <f t="shared" si="1"/>
        <v>4.2570194384449245</v>
      </c>
      <c r="F16" s="2">
        <f t="shared" si="2"/>
        <v>0.2699999999999996</v>
      </c>
      <c r="G16" s="3">
        <v>5.55</v>
      </c>
      <c r="H16" s="4">
        <f t="shared" si="3"/>
        <v>33.3</v>
      </c>
      <c r="I16" s="4">
        <v>225</v>
      </c>
      <c r="J16" s="3">
        <f t="shared" si="4"/>
        <v>5.073</v>
      </c>
      <c r="K16" s="9">
        <v>507.3</v>
      </c>
      <c r="L16" s="9">
        <v>81.4</v>
      </c>
      <c r="M16" s="9">
        <v>13.3</v>
      </c>
      <c r="N16" s="9">
        <f t="shared" si="5"/>
        <v>19.900000000000002</v>
      </c>
      <c r="O16" s="9">
        <v>33.2</v>
      </c>
      <c r="P16" s="10">
        <v>2.94</v>
      </c>
      <c r="Q16" s="10">
        <v>0.57</v>
      </c>
      <c r="R16" s="9">
        <v>48.9</v>
      </c>
      <c r="S16" s="9">
        <v>38.6</v>
      </c>
      <c r="T16" s="9">
        <f t="shared" si="6"/>
        <v>10.299999999999997</v>
      </c>
      <c r="U16" s="10">
        <v>1.83</v>
      </c>
      <c r="V16" s="9">
        <v>27.4</v>
      </c>
    </row>
    <row r="17" spans="1:20" ht="12.75">
      <c r="A17" s="1">
        <v>15</v>
      </c>
      <c r="B17" t="s">
        <v>22</v>
      </c>
      <c r="C17" s="2">
        <v>2.186</v>
      </c>
      <c r="D17" s="2">
        <f t="shared" si="0"/>
        <v>7.8696</v>
      </c>
      <c r="E17" s="3">
        <f t="shared" si="1"/>
        <v>4.249244060475162</v>
      </c>
      <c r="F17" s="2">
        <f t="shared" si="2"/>
        <v>0.28439999999999976</v>
      </c>
      <c r="G17" s="3">
        <v>5.75</v>
      </c>
      <c r="H17" s="4">
        <f t="shared" si="3"/>
        <v>34.5</v>
      </c>
      <c r="I17" s="4">
        <v>225</v>
      </c>
      <c r="J17" s="3">
        <f t="shared" si="4"/>
        <v>0</v>
      </c>
      <c r="N17" s="9">
        <f t="shared" si="5"/>
        <v>0</v>
      </c>
      <c r="T17" s="9">
        <f t="shared" si="6"/>
        <v>0</v>
      </c>
    </row>
    <row r="18" spans="1:22" ht="12.75">
      <c r="A18" s="1">
        <v>16</v>
      </c>
      <c r="B18" t="s">
        <v>54</v>
      </c>
      <c r="C18" s="2">
        <v>2.184</v>
      </c>
      <c r="D18" s="2">
        <f t="shared" si="0"/>
        <v>7.862400000000001</v>
      </c>
      <c r="E18" s="3">
        <f t="shared" si="1"/>
        <v>4.245356371490281</v>
      </c>
      <c r="F18" s="2">
        <f t="shared" si="2"/>
        <v>0.29159999999999897</v>
      </c>
      <c r="G18" s="3">
        <v>6.04</v>
      </c>
      <c r="H18" s="4">
        <f t="shared" si="3"/>
        <v>36.24</v>
      </c>
      <c r="I18" s="4">
        <v>225</v>
      </c>
      <c r="J18" s="3">
        <f t="shared" si="4"/>
        <v>4.837</v>
      </c>
      <c r="K18" s="9">
        <v>483.7</v>
      </c>
      <c r="L18" s="9">
        <v>87.7</v>
      </c>
      <c r="M18" s="9">
        <v>12.6</v>
      </c>
      <c r="N18" s="9">
        <f t="shared" si="5"/>
        <v>20.699999999999996</v>
      </c>
      <c r="O18" s="9">
        <v>33.3</v>
      </c>
      <c r="P18" s="10">
        <v>2.86</v>
      </c>
      <c r="Q18" s="10">
        <v>0.5</v>
      </c>
      <c r="R18" s="9">
        <v>52.7</v>
      </c>
      <c r="S18" s="9">
        <v>36.4</v>
      </c>
      <c r="T18" s="9">
        <f t="shared" si="6"/>
        <v>16.300000000000004</v>
      </c>
      <c r="U18" s="10">
        <v>4</v>
      </c>
      <c r="V18" s="9">
        <v>59.9</v>
      </c>
    </row>
    <row r="19" spans="1:22" ht="12.75">
      <c r="A19" s="1">
        <v>17</v>
      </c>
      <c r="B19" t="s">
        <v>27</v>
      </c>
      <c r="C19" s="2">
        <v>2.18</v>
      </c>
      <c r="D19" s="2">
        <f t="shared" si="0"/>
        <v>7.848000000000001</v>
      </c>
      <c r="E19" s="3">
        <f t="shared" si="1"/>
        <v>4.237580993520519</v>
      </c>
      <c r="F19" s="2">
        <f t="shared" si="2"/>
        <v>0.30599999999999916</v>
      </c>
      <c r="G19" s="3">
        <v>5.75</v>
      </c>
      <c r="H19" s="4">
        <f t="shared" si="3"/>
        <v>34.5</v>
      </c>
      <c r="I19" s="4">
        <v>225</v>
      </c>
      <c r="J19" s="3">
        <f t="shared" si="4"/>
        <v>4.683</v>
      </c>
      <c r="K19" s="9">
        <v>468.3</v>
      </c>
      <c r="L19" s="9">
        <v>84.2</v>
      </c>
      <c r="M19" s="9">
        <v>14.2</v>
      </c>
      <c r="N19" s="9">
        <f t="shared" si="5"/>
        <v>22.599999999999998</v>
      </c>
      <c r="O19" s="9">
        <v>36.8</v>
      </c>
      <c r="P19" s="10">
        <v>2.74</v>
      </c>
      <c r="Q19" s="10">
        <v>0.51</v>
      </c>
      <c r="R19" s="9">
        <v>49.7</v>
      </c>
      <c r="S19" s="9">
        <v>40</v>
      </c>
      <c r="T19" s="9">
        <f t="shared" si="6"/>
        <v>9.700000000000003</v>
      </c>
      <c r="U19" s="10">
        <v>2.14</v>
      </c>
      <c r="V19" s="9">
        <v>32.1</v>
      </c>
    </row>
    <row r="20" spans="1:20" ht="12.75">
      <c r="A20" s="1">
        <v>18</v>
      </c>
      <c r="B20" t="s">
        <v>18</v>
      </c>
      <c r="C20" s="2">
        <v>2.179</v>
      </c>
      <c r="D20" s="2">
        <f t="shared" si="0"/>
        <v>7.844399999999999</v>
      </c>
      <c r="E20" s="3">
        <f t="shared" si="1"/>
        <v>4.2356371490280775</v>
      </c>
      <c r="F20" s="2">
        <f t="shared" si="2"/>
        <v>0.30960000000000054</v>
      </c>
      <c r="G20" s="3">
        <v>5.13</v>
      </c>
      <c r="H20" s="4">
        <f t="shared" si="3"/>
        <v>30.78</v>
      </c>
      <c r="I20" s="4">
        <v>225</v>
      </c>
      <c r="J20" s="3">
        <f t="shared" si="4"/>
        <v>0</v>
      </c>
      <c r="N20" s="9">
        <f t="shared" si="5"/>
        <v>0</v>
      </c>
      <c r="T20" s="9">
        <f t="shared" si="6"/>
        <v>0</v>
      </c>
    </row>
    <row r="21" spans="1:22" ht="12.75">
      <c r="A21" s="1">
        <v>19</v>
      </c>
      <c r="B21" t="s">
        <v>23</v>
      </c>
      <c r="C21" s="2">
        <v>2.179</v>
      </c>
      <c r="D21" s="2">
        <f t="shared" si="0"/>
        <v>7.844399999999999</v>
      </c>
      <c r="E21" s="3">
        <f t="shared" si="1"/>
        <v>4.2356371490280775</v>
      </c>
      <c r="F21" s="2">
        <f t="shared" si="2"/>
        <v>0.30960000000000054</v>
      </c>
      <c r="G21" s="3">
        <v>5.9</v>
      </c>
      <c r="H21" s="4">
        <f t="shared" si="3"/>
        <v>35.400000000000006</v>
      </c>
      <c r="I21" s="4">
        <v>225</v>
      </c>
      <c r="J21" s="3">
        <f t="shared" si="4"/>
        <v>4.723</v>
      </c>
      <c r="K21" s="12">
        <v>472.3</v>
      </c>
      <c r="L21" s="9">
        <v>87.9</v>
      </c>
      <c r="M21" s="9">
        <v>12.8</v>
      </c>
      <c r="N21" s="9">
        <f t="shared" si="5"/>
        <v>20.499999999999996</v>
      </c>
      <c r="O21" s="9">
        <v>33.3</v>
      </c>
      <c r="P21" s="10">
        <v>2.82</v>
      </c>
      <c r="Q21" s="10">
        <v>0.5</v>
      </c>
      <c r="R21" s="9">
        <v>52.2</v>
      </c>
      <c r="S21" s="9">
        <v>36.5</v>
      </c>
      <c r="T21" s="9">
        <f t="shared" si="6"/>
        <v>15.700000000000003</v>
      </c>
      <c r="U21" s="10">
        <v>3.9</v>
      </c>
      <c r="V21" s="9">
        <v>58.5</v>
      </c>
    </row>
    <row r="22" spans="1:22" ht="12.75">
      <c r="A22" s="1">
        <v>20</v>
      </c>
      <c r="B22" t="s">
        <v>83</v>
      </c>
      <c r="C22" s="2">
        <v>2.176</v>
      </c>
      <c r="D22" s="2">
        <f t="shared" si="0"/>
        <v>7.833600000000001</v>
      </c>
      <c r="E22" s="3">
        <f t="shared" si="1"/>
        <v>4.229805615550756</v>
      </c>
      <c r="F22" s="2">
        <f t="shared" si="2"/>
        <v>0.32039999999999935</v>
      </c>
      <c r="G22" s="3">
        <v>5.94</v>
      </c>
      <c r="H22" s="4">
        <f t="shared" si="3"/>
        <v>35.64</v>
      </c>
      <c r="I22" s="4">
        <v>225</v>
      </c>
      <c r="J22" s="3">
        <f t="shared" si="4"/>
        <v>4.854</v>
      </c>
      <c r="K22">
        <v>485.4</v>
      </c>
      <c r="L22">
        <v>86.8</v>
      </c>
      <c r="M22">
        <v>12</v>
      </c>
      <c r="N22" s="9">
        <f t="shared" si="5"/>
        <v>23.1</v>
      </c>
      <c r="O22">
        <v>35.1</v>
      </c>
      <c r="P22">
        <v>2.98</v>
      </c>
      <c r="Q22">
        <v>0.54</v>
      </c>
      <c r="R22">
        <v>55.9</v>
      </c>
      <c r="S22">
        <v>37.2</v>
      </c>
      <c r="T22" s="9">
        <f t="shared" si="6"/>
        <v>18.699999999999996</v>
      </c>
      <c r="U22">
        <v>4.78</v>
      </c>
      <c r="V22">
        <v>71.7</v>
      </c>
    </row>
    <row r="23" spans="1:22" ht="12.75">
      <c r="A23" s="1">
        <v>21</v>
      </c>
      <c r="B23" t="s">
        <v>44</v>
      </c>
      <c r="C23" s="2">
        <v>2.175</v>
      </c>
      <c r="D23" s="2">
        <f t="shared" si="0"/>
        <v>7.829999999999999</v>
      </c>
      <c r="E23" s="3">
        <f t="shared" si="1"/>
        <v>4.227861771058315</v>
      </c>
      <c r="F23" s="2">
        <f t="shared" si="2"/>
        <v>0.32400000000000073</v>
      </c>
      <c r="G23" s="3">
        <v>4.56</v>
      </c>
      <c r="H23" s="4">
        <f t="shared" si="3"/>
        <v>27.36</v>
      </c>
      <c r="I23" s="4">
        <v>225</v>
      </c>
      <c r="J23" s="3">
        <f t="shared" si="4"/>
        <v>4.563</v>
      </c>
      <c r="K23" s="9">
        <v>456.3</v>
      </c>
      <c r="L23" s="9">
        <v>82</v>
      </c>
      <c r="M23" s="9">
        <v>14.3</v>
      </c>
      <c r="N23" s="9">
        <f t="shared" si="5"/>
        <v>16.099999999999998</v>
      </c>
      <c r="O23" s="9">
        <v>30.4</v>
      </c>
      <c r="P23" s="10">
        <v>2.71</v>
      </c>
      <c r="Q23" s="10">
        <v>0.53</v>
      </c>
      <c r="R23" s="9">
        <v>42.5</v>
      </c>
      <c r="S23" s="9">
        <v>37.9</v>
      </c>
      <c r="T23" s="9">
        <f t="shared" si="6"/>
        <v>4.600000000000001</v>
      </c>
      <c r="U23" s="10">
        <v>0.73</v>
      </c>
      <c r="V23" s="9">
        <v>10.9</v>
      </c>
    </row>
    <row r="24" spans="1:20" ht="12.75">
      <c r="A24" s="1">
        <v>22</v>
      </c>
      <c r="B24" t="s">
        <v>87</v>
      </c>
      <c r="C24" s="2">
        <v>2.167</v>
      </c>
      <c r="D24" s="2">
        <f t="shared" si="0"/>
        <v>7.8012</v>
      </c>
      <c r="E24" s="3">
        <f t="shared" si="1"/>
        <v>4.21231101511879</v>
      </c>
      <c r="F24" s="2">
        <f t="shared" si="2"/>
        <v>0.3528000000000002</v>
      </c>
      <c r="G24" s="3">
        <v>6</v>
      </c>
      <c r="H24" s="4">
        <f t="shared" si="3"/>
        <v>36</v>
      </c>
      <c r="I24" s="4">
        <v>135</v>
      </c>
      <c r="J24" s="3">
        <f t="shared" si="4"/>
        <v>4.82</v>
      </c>
      <c r="K24" s="15">
        <v>482</v>
      </c>
      <c r="L24" s="4">
        <v>85.1</v>
      </c>
      <c r="M24" s="4">
        <v>14.2</v>
      </c>
      <c r="N24" s="4">
        <f t="shared" si="5"/>
        <v>21.3</v>
      </c>
      <c r="O24" s="4">
        <v>35.5</v>
      </c>
      <c r="P24" s="3">
        <v>2.89</v>
      </c>
      <c r="Q24" s="3">
        <v>0.56</v>
      </c>
      <c r="T24" s="9">
        <f t="shared" si="6"/>
        <v>0</v>
      </c>
    </row>
    <row r="25" spans="1:22" ht="12.75">
      <c r="A25" s="1">
        <v>23</v>
      </c>
      <c r="B25" t="s">
        <v>20</v>
      </c>
      <c r="C25" s="2">
        <v>2.165</v>
      </c>
      <c r="D25" s="2">
        <f t="shared" si="0"/>
        <v>7.7940000000000005</v>
      </c>
      <c r="E25" s="3">
        <f t="shared" si="1"/>
        <v>4.208423326133909</v>
      </c>
      <c r="F25" s="2">
        <f t="shared" si="2"/>
        <v>0.35999999999999943</v>
      </c>
      <c r="G25" s="3">
        <v>6.09</v>
      </c>
      <c r="H25" s="4">
        <f t="shared" si="3"/>
        <v>36.54</v>
      </c>
      <c r="I25" s="4">
        <v>225</v>
      </c>
      <c r="J25" s="3">
        <f t="shared" si="4"/>
        <v>4.862</v>
      </c>
      <c r="K25" s="9">
        <v>486.2</v>
      </c>
      <c r="L25" s="9">
        <v>97.9</v>
      </c>
      <c r="M25" s="9">
        <v>14.4</v>
      </c>
      <c r="N25" s="9">
        <f t="shared" si="5"/>
        <v>21.4</v>
      </c>
      <c r="O25" s="9">
        <v>35.8</v>
      </c>
      <c r="P25" s="10">
        <v>2.89</v>
      </c>
      <c r="Q25" s="10">
        <v>0.47</v>
      </c>
      <c r="R25" s="9">
        <v>63.3</v>
      </c>
      <c r="S25" s="9">
        <v>38.8</v>
      </c>
      <c r="T25" s="9">
        <f t="shared" si="6"/>
        <v>24.5</v>
      </c>
      <c r="U25" s="10">
        <v>5.53</v>
      </c>
      <c r="V25" s="9">
        <v>83</v>
      </c>
    </row>
    <row r="26" spans="1:22" ht="12.75">
      <c r="A26" s="1">
        <v>24</v>
      </c>
      <c r="B26" t="s">
        <v>13</v>
      </c>
      <c r="C26" s="2">
        <v>2.154</v>
      </c>
      <c r="D26" s="2">
        <f t="shared" si="0"/>
        <v>7.7543999999999995</v>
      </c>
      <c r="E26" s="3">
        <f t="shared" si="1"/>
        <v>4.187041036717062</v>
      </c>
      <c r="F26" s="2">
        <f t="shared" si="2"/>
        <v>0.3996000000000004</v>
      </c>
      <c r="G26" s="3">
        <v>5.73</v>
      </c>
      <c r="H26" s="4">
        <f t="shared" si="3"/>
        <v>34.38</v>
      </c>
      <c r="I26" s="4">
        <v>225</v>
      </c>
      <c r="J26" s="3">
        <f t="shared" si="4"/>
        <v>4.854</v>
      </c>
      <c r="K26" s="9">
        <v>485.4</v>
      </c>
      <c r="L26" s="9">
        <v>82.2</v>
      </c>
      <c r="M26" s="9">
        <v>14.9</v>
      </c>
      <c r="N26" s="9">
        <f t="shared" si="5"/>
        <v>16.799999999999997</v>
      </c>
      <c r="O26" s="9">
        <v>31.7</v>
      </c>
      <c r="P26" s="10">
        <v>2.92</v>
      </c>
      <c r="Q26" s="10">
        <v>0.56</v>
      </c>
      <c r="R26" s="9">
        <v>50.3</v>
      </c>
      <c r="S26" s="9">
        <v>36.4</v>
      </c>
      <c r="T26" s="9">
        <f t="shared" si="6"/>
        <v>13.899999999999999</v>
      </c>
      <c r="U26" s="10">
        <v>3.12</v>
      </c>
      <c r="V26" s="9">
        <v>46.8</v>
      </c>
    </row>
    <row r="27" spans="1:22" ht="12.75">
      <c r="A27" s="1">
        <v>25</v>
      </c>
      <c r="B27" t="s">
        <v>80</v>
      </c>
      <c r="C27" s="2">
        <v>2.154</v>
      </c>
      <c r="D27" s="2">
        <f t="shared" si="0"/>
        <v>7.7543999999999995</v>
      </c>
      <c r="E27" s="3">
        <f t="shared" si="1"/>
        <v>4.187041036717062</v>
      </c>
      <c r="F27" s="2">
        <f t="shared" si="2"/>
        <v>0.3996000000000004</v>
      </c>
      <c r="G27" s="3">
        <v>5.89</v>
      </c>
      <c r="H27" s="4">
        <f t="shared" si="3"/>
        <v>35.339999999999996</v>
      </c>
      <c r="I27" s="4">
        <v>225</v>
      </c>
      <c r="J27" s="3">
        <f t="shared" si="4"/>
        <v>4.739</v>
      </c>
      <c r="K27" s="15">
        <v>473.9</v>
      </c>
      <c r="L27" s="4">
        <v>98.8</v>
      </c>
      <c r="M27" s="4">
        <v>14.7</v>
      </c>
      <c r="N27" s="4">
        <f t="shared" si="5"/>
        <v>20.8</v>
      </c>
      <c r="O27" s="4">
        <v>35.5</v>
      </c>
      <c r="P27" s="3">
        <v>2.81</v>
      </c>
      <c r="Q27" s="3">
        <v>0.46</v>
      </c>
      <c r="R27" s="9">
        <v>63.3</v>
      </c>
      <c r="S27" s="9">
        <v>38</v>
      </c>
      <c r="T27" s="9">
        <f t="shared" si="6"/>
        <v>25.299999999999997</v>
      </c>
      <c r="U27" s="10">
        <v>5.56</v>
      </c>
      <c r="V27" s="9">
        <v>83.4</v>
      </c>
    </row>
    <row r="28" spans="1:22" ht="12.75">
      <c r="A28" s="1">
        <v>26</v>
      </c>
      <c r="B28" t="s">
        <v>81</v>
      </c>
      <c r="C28" s="2">
        <v>2.154</v>
      </c>
      <c r="D28" s="2">
        <f t="shared" si="0"/>
        <v>7.7543999999999995</v>
      </c>
      <c r="E28" s="3">
        <f t="shared" si="1"/>
        <v>4.187041036717062</v>
      </c>
      <c r="F28" s="2">
        <f t="shared" si="2"/>
        <v>0.3996000000000004</v>
      </c>
      <c r="G28" s="3">
        <v>5.36</v>
      </c>
      <c r="H28" s="4">
        <f t="shared" si="3"/>
        <v>32.160000000000004</v>
      </c>
      <c r="I28" s="4">
        <v>225</v>
      </c>
      <c r="J28" s="3">
        <f t="shared" si="4"/>
        <v>4.849</v>
      </c>
      <c r="K28" s="9">
        <v>484.9</v>
      </c>
      <c r="L28" s="9">
        <v>83.3</v>
      </c>
      <c r="M28" s="9">
        <v>12.1</v>
      </c>
      <c r="N28" s="9">
        <f t="shared" si="5"/>
        <v>19.5</v>
      </c>
      <c r="O28" s="9">
        <v>31.6</v>
      </c>
      <c r="P28" s="10">
        <v>2.89</v>
      </c>
      <c r="Q28" s="10">
        <v>0.57</v>
      </c>
      <c r="R28" s="9">
        <v>50.7</v>
      </c>
      <c r="S28" s="9">
        <v>37.7</v>
      </c>
      <c r="T28" s="9">
        <f t="shared" si="6"/>
        <v>13</v>
      </c>
      <c r="U28" s="10">
        <v>2.46</v>
      </c>
      <c r="V28" s="9">
        <v>36.9</v>
      </c>
    </row>
    <row r="29" spans="1:22" ht="12.75">
      <c r="A29" s="1">
        <v>27</v>
      </c>
      <c r="B29" t="s">
        <v>79</v>
      </c>
      <c r="C29" s="2">
        <v>2.153</v>
      </c>
      <c r="D29" s="2">
        <f t="shared" si="0"/>
        <v>7.7508</v>
      </c>
      <c r="E29" s="3">
        <f t="shared" si="1"/>
        <v>4.185097192224622</v>
      </c>
      <c r="F29" s="2">
        <f t="shared" si="2"/>
        <v>0.4032</v>
      </c>
      <c r="G29" s="3">
        <v>5.2</v>
      </c>
      <c r="H29" s="4">
        <f t="shared" si="3"/>
        <v>31.200000000000003</v>
      </c>
      <c r="I29" s="4">
        <v>225</v>
      </c>
      <c r="J29" s="3">
        <f t="shared" si="4"/>
        <v>4.829</v>
      </c>
      <c r="K29" s="9">
        <v>482.9</v>
      </c>
      <c r="L29" s="9">
        <v>81.8</v>
      </c>
      <c r="M29" s="9">
        <v>12.7</v>
      </c>
      <c r="N29" s="9">
        <f t="shared" si="5"/>
        <v>17.3</v>
      </c>
      <c r="O29" s="9">
        <v>30</v>
      </c>
      <c r="P29" s="10">
        <v>2.93</v>
      </c>
      <c r="Q29" s="10">
        <v>0.56</v>
      </c>
      <c r="R29" s="9">
        <v>54.9</v>
      </c>
      <c r="S29" s="9">
        <v>37</v>
      </c>
      <c r="T29" s="9">
        <f t="shared" si="6"/>
        <v>17.9</v>
      </c>
      <c r="U29" s="10">
        <v>3.55</v>
      </c>
      <c r="V29" s="9">
        <v>53.2</v>
      </c>
    </row>
    <row r="30" spans="1:22" ht="12.75">
      <c r="A30" s="1">
        <v>28</v>
      </c>
      <c r="B30" t="s">
        <v>21</v>
      </c>
      <c r="C30" s="2">
        <v>2.152</v>
      </c>
      <c r="D30" s="2">
        <f t="shared" si="0"/>
        <v>7.7472</v>
      </c>
      <c r="E30" s="3">
        <f t="shared" si="1"/>
        <v>4.183153347732182</v>
      </c>
      <c r="F30" s="2">
        <f t="shared" si="2"/>
        <v>0.4067999999999996</v>
      </c>
      <c r="G30" s="3">
        <v>6.56</v>
      </c>
      <c r="H30" s="4">
        <f t="shared" si="3"/>
        <v>39.36</v>
      </c>
      <c r="I30" s="4">
        <v>225</v>
      </c>
      <c r="J30" s="3">
        <f t="shared" si="4"/>
        <v>4.763999999999999</v>
      </c>
      <c r="K30" s="9">
        <v>476.4</v>
      </c>
      <c r="L30" s="9">
        <v>93.8</v>
      </c>
      <c r="M30" s="9">
        <v>13.6</v>
      </c>
      <c r="N30" s="9">
        <f t="shared" si="5"/>
        <v>25.799999999999997</v>
      </c>
      <c r="O30" s="9">
        <v>39.4</v>
      </c>
      <c r="P30" s="10">
        <v>3.02</v>
      </c>
      <c r="Q30" s="10">
        <v>0.53</v>
      </c>
      <c r="R30" s="9">
        <v>64.9</v>
      </c>
      <c r="S30" s="9">
        <v>41.4</v>
      </c>
      <c r="T30" s="9">
        <f t="shared" si="6"/>
        <v>23.500000000000007</v>
      </c>
      <c r="U30" s="10">
        <v>5.17</v>
      </c>
      <c r="V30" s="9">
        <v>77.5</v>
      </c>
    </row>
    <row r="31" spans="1:22" ht="12.75">
      <c r="A31" s="1">
        <v>29</v>
      </c>
      <c r="B31" t="s">
        <v>26</v>
      </c>
      <c r="C31" s="2">
        <v>2.144</v>
      </c>
      <c r="D31" s="2">
        <f t="shared" si="0"/>
        <v>7.718400000000001</v>
      </c>
      <c r="E31" s="3">
        <f t="shared" si="1"/>
        <v>4.167602591792657</v>
      </c>
      <c r="F31" s="2">
        <f t="shared" si="2"/>
        <v>0.4355999999999991</v>
      </c>
      <c r="G31" s="3">
        <v>7.47</v>
      </c>
      <c r="H31" s="4">
        <f t="shared" si="3"/>
        <v>44.82</v>
      </c>
      <c r="I31" s="4">
        <v>225</v>
      </c>
      <c r="J31" s="3">
        <f t="shared" si="4"/>
        <v>5.1610000000000005</v>
      </c>
      <c r="K31" s="9">
        <v>516.1</v>
      </c>
      <c r="L31" s="9">
        <v>93.8</v>
      </c>
      <c r="M31" s="9">
        <v>13.3</v>
      </c>
      <c r="N31" s="9">
        <f t="shared" si="5"/>
        <v>25.400000000000002</v>
      </c>
      <c r="O31" s="9">
        <v>38.7</v>
      </c>
      <c r="P31" s="10">
        <v>3.42</v>
      </c>
      <c r="Q31" s="10">
        <v>0.5</v>
      </c>
      <c r="R31" s="9">
        <v>81</v>
      </c>
      <c r="S31" s="9">
        <v>39.5</v>
      </c>
      <c r="T31" s="9">
        <f t="shared" si="6"/>
        <v>41.5</v>
      </c>
      <c r="U31" s="10">
        <v>9.18</v>
      </c>
      <c r="V31" s="9">
        <v>137.6</v>
      </c>
    </row>
    <row r="32" spans="1:22" ht="12.75">
      <c r="A32" s="1">
        <v>30</v>
      </c>
      <c r="B32" t="s">
        <v>34</v>
      </c>
      <c r="C32" s="2">
        <v>2.144</v>
      </c>
      <c r="D32" s="2">
        <f t="shared" si="0"/>
        <v>7.718400000000001</v>
      </c>
      <c r="E32" s="3">
        <f t="shared" si="1"/>
        <v>4.167602591792657</v>
      </c>
      <c r="F32" s="2">
        <f t="shared" si="2"/>
        <v>0.4355999999999991</v>
      </c>
      <c r="G32" s="3">
        <v>6.96</v>
      </c>
      <c r="H32" s="4">
        <f t="shared" si="3"/>
        <v>41.76</v>
      </c>
      <c r="I32" s="4">
        <v>225</v>
      </c>
      <c r="J32" s="3">
        <f t="shared" si="4"/>
        <v>4.495</v>
      </c>
      <c r="K32" s="9">
        <v>449.5</v>
      </c>
      <c r="L32" s="9">
        <v>80.6</v>
      </c>
      <c r="M32" s="9">
        <v>13.3</v>
      </c>
      <c r="N32" s="9">
        <f t="shared" si="5"/>
        <v>23.400000000000002</v>
      </c>
      <c r="O32" s="9">
        <v>36.7</v>
      </c>
      <c r="P32" s="10">
        <v>2.84</v>
      </c>
      <c r="Q32" s="10">
        <v>0.54</v>
      </c>
      <c r="R32" s="9">
        <v>47.7</v>
      </c>
      <c r="S32" s="9">
        <v>39</v>
      </c>
      <c r="T32" s="9">
        <f t="shared" si="6"/>
        <v>8.700000000000003</v>
      </c>
      <c r="U32" s="10">
        <v>2.9</v>
      </c>
      <c r="V32" s="9">
        <v>43.6</v>
      </c>
    </row>
    <row r="33" spans="1:22" ht="12.75">
      <c r="A33" s="1">
        <v>31</v>
      </c>
      <c r="B33" t="s">
        <v>84</v>
      </c>
      <c r="C33" s="2">
        <v>2.141</v>
      </c>
      <c r="D33" s="2">
        <f t="shared" si="0"/>
        <v>7.7076</v>
      </c>
      <c r="E33" s="3">
        <f t="shared" si="1"/>
        <v>4.161771058315335</v>
      </c>
      <c r="F33" s="2">
        <f t="shared" si="2"/>
        <v>0.4463999999999997</v>
      </c>
      <c r="G33" s="3">
        <v>5.85</v>
      </c>
      <c r="H33" s="4">
        <f t="shared" si="3"/>
        <v>35.099999999999994</v>
      </c>
      <c r="I33" s="4">
        <v>225</v>
      </c>
      <c r="J33" s="3">
        <f t="shared" si="4"/>
        <v>4.702</v>
      </c>
      <c r="K33" s="9">
        <v>470.2</v>
      </c>
      <c r="L33" s="9">
        <v>86.8</v>
      </c>
      <c r="M33" s="9">
        <v>12</v>
      </c>
      <c r="N33" s="9">
        <f t="shared" si="5"/>
        <v>23.1</v>
      </c>
      <c r="O33" s="9">
        <v>35.1</v>
      </c>
      <c r="P33" s="10">
        <v>2.95</v>
      </c>
      <c r="Q33" s="10">
        <v>0.56</v>
      </c>
      <c r="R33" s="9">
        <v>55.8</v>
      </c>
      <c r="S33" s="9">
        <v>37.3</v>
      </c>
      <c r="T33" s="9">
        <f t="shared" si="6"/>
        <v>18.5</v>
      </c>
      <c r="U33" s="10">
        <v>4.71</v>
      </c>
      <c r="V33" s="9">
        <v>70.6</v>
      </c>
    </row>
    <row r="34" spans="1:22" ht="12.75">
      <c r="A34" s="1">
        <v>32</v>
      </c>
      <c r="B34" t="s">
        <v>25</v>
      </c>
      <c r="C34" s="2">
        <v>2.133</v>
      </c>
      <c r="D34" s="2">
        <f t="shared" si="0"/>
        <v>7.6788</v>
      </c>
      <c r="E34" s="3">
        <f t="shared" si="1"/>
        <v>4.146220302375809</v>
      </c>
      <c r="F34" s="2">
        <f t="shared" si="2"/>
        <v>0.47520000000000007</v>
      </c>
      <c r="G34" s="3">
        <v>4.56</v>
      </c>
      <c r="H34" s="4">
        <f t="shared" si="3"/>
        <v>27.36</v>
      </c>
      <c r="I34" s="4">
        <v>225</v>
      </c>
      <c r="J34" s="3">
        <f t="shared" si="4"/>
        <v>4.604</v>
      </c>
      <c r="K34" s="9">
        <v>460.4</v>
      </c>
      <c r="L34" s="9">
        <v>79</v>
      </c>
      <c r="M34" s="9">
        <v>13.3</v>
      </c>
      <c r="N34" s="9">
        <f t="shared" si="5"/>
        <v>12.3</v>
      </c>
      <c r="O34" s="9">
        <v>25.6</v>
      </c>
      <c r="P34" s="10">
        <v>2.84</v>
      </c>
      <c r="Q34" s="10">
        <v>0.57</v>
      </c>
      <c r="R34" s="9">
        <v>49.3</v>
      </c>
      <c r="S34" s="9">
        <v>24.5</v>
      </c>
      <c r="T34" s="9">
        <f t="shared" si="6"/>
        <v>24.799999999999997</v>
      </c>
      <c r="U34" s="10">
        <v>6.04</v>
      </c>
      <c r="V34" s="9">
        <v>90.6</v>
      </c>
    </row>
    <row r="35" spans="1:20" ht="12.75">
      <c r="A35" s="1">
        <v>33</v>
      </c>
      <c r="B35" t="s">
        <v>31</v>
      </c>
      <c r="C35" s="2">
        <v>2.129</v>
      </c>
      <c r="D35" s="2">
        <f aca="true" t="shared" si="7" ref="D35:D59">C35*3.6</f>
        <v>7.6644000000000005</v>
      </c>
      <c r="E35" s="3">
        <f aca="true" t="shared" si="8" ref="E35:E59">D35/1.852</f>
        <v>4.1384449244060475</v>
      </c>
      <c r="F35" s="2">
        <f aca="true" t="shared" si="9" ref="F35:F60">8.154-D35</f>
        <v>0.48959999999999937</v>
      </c>
      <c r="G35" s="3">
        <v>5.9</v>
      </c>
      <c r="H35" s="4">
        <f aca="true" t="shared" si="10" ref="H35:H59">G35*6</f>
        <v>35.400000000000006</v>
      </c>
      <c r="I35" s="4">
        <v>225</v>
      </c>
      <c r="J35" s="3">
        <f aca="true" t="shared" si="11" ref="J35:J60">K35/100</f>
        <v>0</v>
      </c>
      <c r="N35" s="9">
        <f aca="true" t="shared" si="12" ref="N35:N60">O35-M35</f>
        <v>0</v>
      </c>
      <c r="T35" s="9">
        <f aca="true" t="shared" si="13" ref="T35:T60">R35-S35</f>
        <v>0</v>
      </c>
    </row>
    <row r="36" spans="1:22" ht="12.75">
      <c r="A36" s="1">
        <v>34</v>
      </c>
      <c r="B36" t="s">
        <v>14</v>
      </c>
      <c r="C36" s="2">
        <v>2.127</v>
      </c>
      <c r="D36" s="2">
        <f t="shared" si="7"/>
        <v>7.6572</v>
      </c>
      <c r="E36" s="3">
        <f t="shared" si="8"/>
        <v>4.134557235421166</v>
      </c>
      <c r="F36" s="2">
        <f t="shared" si="9"/>
        <v>0.49680000000000035</v>
      </c>
      <c r="G36" s="3">
        <v>6.38</v>
      </c>
      <c r="H36" s="4">
        <f t="shared" si="10"/>
        <v>38.28</v>
      </c>
      <c r="I36" s="4">
        <v>225</v>
      </c>
      <c r="J36" s="3">
        <f t="shared" si="11"/>
        <v>5.358</v>
      </c>
      <c r="K36" s="9">
        <v>535.8</v>
      </c>
      <c r="L36" s="9">
        <v>77.8</v>
      </c>
      <c r="M36" s="9">
        <v>16.2</v>
      </c>
      <c r="N36" s="9">
        <f t="shared" si="12"/>
        <v>21.000000000000004</v>
      </c>
      <c r="O36" s="9">
        <v>37.2</v>
      </c>
      <c r="P36" s="10">
        <v>3.44</v>
      </c>
      <c r="Q36" s="10">
        <v>0.59</v>
      </c>
      <c r="R36" s="9">
        <v>53.6</v>
      </c>
      <c r="S36" s="9">
        <v>38.3</v>
      </c>
      <c r="T36" s="9">
        <f t="shared" si="13"/>
        <v>15.300000000000004</v>
      </c>
      <c r="U36" s="10">
        <v>3.33</v>
      </c>
      <c r="V36" s="9">
        <v>50</v>
      </c>
    </row>
    <row r="37" spans="1:20" ht="12.75">
      <c r="A37" s="1">
        <v>35</v>
      </c>
      <c r="B37" t="s">
        <v>33</v>
      </c>
      <c r="C37" s="2">
        <v>2.127</v>
      </c>
      <c r="D37" s="2">
        <f t="shared" si="7"/>
        <v>7.6572</v>
      </c>
      <c r="E37" s="3">
        <f t="shared" si="8"/>
        <v>4.134557235421166</v>
      </c>
      <c r="F37" s="2">
        <f t="shared" si="9"/>
        <v>0.49680000000000035</v>
      </c>
      <c r="G37" s="3">
        <v>5.96</v>
      </c>
      <c r="H37" s="4">
        <f t="shared" si="10"/>
        <v>35.76</v>
      </c>
      <c r="I37" s="4">
        <v>225</v>
      </c>
      <c r="J37" s="3">
        <f t="shared" si="11"/>
        <v>0</v>
      </c>
      <c r="N37" s="9">
        <f t="shared" si="12"/>
        <v>0</v>
      </c>
      <c r="T37" s="9">
        <f t="shared" si="13"/>
        <v>0</v>
      </c>
    </row>
    <row r="38" spans="1:22" ht="12.75">
      <c r="A38" s="1">
        <v>36</v>
      </c>
      <c r="B38" t="s">
        <v>70</v>
      </c>
      <c r="C38" s="2">
        <v>2.124</v>
      </c>
      <c r="D38" s="2">
        <f t="shared" si="7"/>
        <v>7.646400000000001</v>
      </c>
      <c r="E38" s="3">
        <f t="shared" si="8"/>
        <v>4.128725701943845</v>
      </c>
      <c r="F38" s="2">
        <f t="shared" si="9"/>
        <v>0.5075999999999992</v>
      </c>
      <c r="G38" s="3">
        <v>7.42</v>
      </c>
      <c r="H38" s="4">
        <f t="shared" si="10"/>
        <v>44.519999999999996</v>
      </c>
      <c r="I38" s="4">
        <v>225</v>
      </c>
      <c r="J38" s="3">
        <f t="shared" si="11"/>
        <v>5.013999999999999</v>
      </c>
      <c r="K38" s="9">
        <v>501.4</v>
      </c>
      <c r="L38" s="9">
        <v>101.7</v>
      </c>
      <c r="M38" s="9">
        <v>11.8</v>
      </c>
      <c r="N38" s="9">
        <f t="shared" si="12"/>
        <v>23.999999999999996</v>
      </c>
      <c r="O38" s="9">
        <v>35.8</v>
      </c>
      <c r="P38" s="10">
        <v>3.41</v>
      </c>
      <c r="Q38" s="10">
        <v>0.53</v>
      </c>
      <c r="R38" s="9">
        <v>91.6</v>
      </c>
      <c r="S38" s="9">
        <v>37.2</v>
      </c>
      <c r="T38" s="9">
        <f t="shared" si="13"/>
        <v>54.39999999999999</v>
      </c>
      <c r="U38" s="10">
        <v>11.96</v>
      </c>
      <c r="V38" s="9">
        <v>179.4</v>
      </c>
    </row>
    <row r="39" spans="1:22" ht="12.75">
      <c r="A39" s="1">
        <v>37</v>
      </c>
      <c r="B39" t="s">
        <v>67</v>
      </c>
      <c r="C39" s="2">
        <v>2.119</v>
      </c>
      <c r="D39" s="2">
        <f t="shared" si="7"/>
        <v>7.628400000000001</v>
      </c>
      <c r="E39" s="3">
        <f t="shared" si="8"/>
        <v>4.119006479481642</v>
      </c>
      <c r="F39" s="2">
        <f t="shared" si="9"/>
        <v>0.525599999999999</v>
      </c>
      <c r="G39" s="3">
        <v>7.77</v>
      </c>
      <c r="H39" s="4">
        <f t="shared" si="10"/>
        <v>46.62</v>
      </c>
      <c r="I39" s="4">
        <v>240</v>
      </c>
      <c r="J39" s="3">
        <f t="shared" si="11"/>
        <v>5.327000000000001</v>
      </c>
      <c r="K39" s="9">
        <v>532.7</v>
      </c>
      <c r="L39" s="9">
        <v>86.4</v>
      </c>
      <c r="M39" s="9">
        <v>22.4</v>
      </c>
      <c r="N39" s="9">
        <f t="shared" si="12"/>
        <v>21.4</v>
      </c>
      <c r="O39" s="9">
        <v>43.8</v>
      </c>
      <c r="P39" s="10">
        <v>3.67</v>
      </c>
      <c r="Q39" s="10">
        <v>0.52</v>
      </c>
      <c r="R39" s="9">
        <v>61.7</v>
      </c>
      <c r="S39" s="9">
        <v>44.1</v>
      </c>
      <c r="T39" s="9">
        <f t="shared" si="13"/>
        <v>17.6</v>
      </c>
      <c r="U39" s="10">
        <v>5.57</v>
      </c>
      <c r="V39" s="9">
        <v>89.1</v>
      </c>
    </row>
    <row r="40" spans="1:20" ht="12.75">
      <c r="A40" s="1">
        <v>38</v>
      </c>
      <c r="B40" t="s">
        <v>28</v>
      </c>
      <c r="C40" s="2">
        <v>2.119</v>
      </c>
      <c r="D40" s="2">
        <f t="shared" si="7"/>
        <v>7.628400000000001</v>
      </c>
      <c r="E40" s="3">
        <f t="shared" si="8"/>
        <v>4.119006479481642</v>
      </c>
      <c r="F40" s="2">
        <f t="shared" si="9"/>
        <v>0.525599999999999</v>
      </c>
      <c r="G40" s="3">
        <v>6.69</v>
      </c>
      <c r="H40" s="4">
        <f t="shared" si="10"/>
        <v>40.14</v>
      </c>
      <c r="I40" s="4">
        <v>225</v>
      </c>
      <c r="J40" s="3">
        <f t="shared" si="11"/>
        <v>0</v>
      </c>
      <c r="N40" s="9">
        <f t="shared" si="12"/>
        <v>0</v>
      </c>
      <c r="T40" s="9">
        <f t="shared" si="13"/>
        <v>0</v>
      </c>
    </row>
    <row r="41" spans="1:22" ht="12.75">
      <c r="A41" s="1">
        <v>39</v>
      </c>
      <c r="B41" t="s">
        <v>16</v>
      </c>
      <c r="C41" s="2">
        <v>2.114</v>
      </c>
      <c r="D41" s="2">
        <f t="shared" si="7"/>
        <v>7.610399999999999</v>
      </c>
      <c r="E41" s="3">
        <f t="shared" si="8"/>
        <v>4.109287257019438</v>
      </c>
      <c r="F41" s="2">
        <f t="shared" si="9"/>
        <v>0.5436000000000005</v>
      </c>
      <c r="G41" s="3">
        <v>5.7</v>
      </c>
      <c r="H41" s="4">
        <f t="shared" si="10"/>
        <v>34.2</v>
      </c>
      <c r="I41" s="4">
        <v>225</v>
      </c>
      <c r="J41" s="3">
        <f t="shared" si="11"/>
        <v>4.857</v>
      </c>
      <c r="K41" s="9">
        <v>485.7</v>
      </c>
      <c r="L41" s="9">
        <v>79.4</v>
      </c>
      <c r="M41" s="9">
        <v>14.2</v>
      </c>
      <c r="N41" s="9">
        <f t="shared" si="12"/>
        <v>15</v>
      </c>
      <c r="O41" s="9">
        <v>29.2</v>
      </c>
      <c r="P41" s="10">
        <v>2.95</v>
      </c>
      <c r="Q41" s="10">
        <v>0.59</v>
      </c>
      <c r="R41" s="9">
        <v>53</v>
      </c>
      <c r="S41" s="9">
        <v>35.2</v>
      </c>
      <c r="T41" s="9">
        <f t="shared" si="13"/>
        <v>17.799999999999997</v>
      </c>
      <c r="U41" s="10">
        <v>4.24</v>
      </c>
      <c r="V41" s="9">
        <v>63.6</v>
      </c>
    </row>
    <row r="42" spans="1:20" ht="12.75">
      <c r="A42" s="1">
        <v>40</v>
      </c>
      <c r="B42" t="s">
        <v>89</v>
      </c>
      <c r="C42" s="2">
        <v>2.113</v>
      </c>
      <c r="D42" s="2">
        <f t="shared" si="7"/>
        <v>7.6068</v>
      </c>
      <c r="E42" s="3">
        <f t="shared" si="8"/>
        <v>4.107343412526998</v>
      </c>
      <c r="F42" s="2">
        <f t="shared" si="9"/>
        <v>0.5472000000000001</v>
      </c>
      <c r="G42" s="3">
        <v>6.31</v>
      </c>
      <c r="H42" s="4">
        <f t="shared" si="10"/>
        <v>37.86</v>
      </c>
      <c r="I42" s="4">
        <v>135</v>
      </c>
      <c r="J42" s="3">
        <f t="shared" si="11"/>
        <v>4.8180000000000005</v>
      </c>
      <c r="K42" s="15">
        <v>481.8</v>
      </c>
      <c r="L42" s="4">
        <v>83.5</v>
      </c>
      <c r="M42" s="4">
        <v>14</v>
      </c>
      <c r="N42" s="4">
        <f t="shared" si="12"/>
        <v>22</v>
      </c>
      <c r="O42" s="4">
        <v>36</v>
      </c>
      <c r="P42" s="3">
        <v>2.94</v>
      </c>
      <c r="Q42" s="3">
        <v>0.59</v>
      </c>
      <c r="T42" s="9">
        <f t="shared" si="13"/>
        <v>0</v>
      </c>
    </row>
    <row r="43" spans="1:20" ht="12.75">
      <c r="A43" s="1">
        <v>41</v>
      </c>
      <c r="B43" t="s">
        <v>24</v>
      </c>
      <c r="C43" s="2">
        <v>2.109</v>
      </c>
      <c r="D43" s="2">
        <f t="shared" si="7"/>
        <v>7.5924000000000005</v>
      </c>
      <c r="E43" s="3">
        <f t="shared" si="8"/>
        <v>4.099568034557236</v>
      </c>
      <c r="F43" s="2">
        <f t="shared" si="9"/>
        <v>0.5615999999999994</v>
      </c>
      <c r="G43" s="3">
        <v>6.67</v>
      </c>
      <c r="H43" s="4">
        <f t="shared" si="10"/>
        <v>40.019999999999996</v>
      </c>
      <c r="I43" s="4">
        <v>225</v>
      </c>
      <c r="J43" s="3">
        <f t="shared" si="11"/>
        <v>0</v>
      </c>
      <c r="N43" s="9">
        <f t="shared" si="12"/>
        <v>0</v>
      </c>
      <c r="T43" s="9">
        <f t="shared" si="13"/>
        <v>0</v>
      </c>
    </row>
    <row r="44" spans="1:20" ht="12.75">
      <c r="A44" s="1">
        <v>42</v>
      </c>
      <c r="B44" t="s">
        <v>88</v>
      </c>
      <c r="C44" s="2">
        <v>2.106</v>
      </c>
      <c r="D44" s="2">
        <f t="shared" si="7"/>
        <v>7.5816</v>
      </c>
      <c r="E44" s="3">
        <f t="shared" si="8"/>
        <v>4.093736501079913</v>
      </c>
      <c r="F44" s="2">
        <f t="shared" si="9"/>
        <v>0.5724</v>
      </c>
      <c r="G44" s="3">
        <v>7.42</v>
      </c>
      <c r="H44" s="4">
        <f t="shared" si="10"/>
        <v>44.519999999999996</v>
      </c>
      <c r="I44" s="4">
        <v>135</v>
      </c>
      <c r="J44" s="3">
        <f t="shared" si="11"/>
        <v>4.83</v>
      </c>
      <c r="K44" s="15">
        <v>483</v>
      </c>
      <c r="L44" s="4">
        <v>77.8</v>
      </c>
      <c r="M44" s="4">
        <v>17.6</v>
      </c>
      <c r="N44" s="4">
        <f t="shared" si="12"/>
        <v>23.699999999999996</v>
      </c>
      <c r="O44" s="4">
        <v>41.3</v>
      </c>
      <c r="P44" s="3">
        <v>3.05</v>
      </c>
      <c r="Q44" s="3">
        <v>0.58</v>
      </c>
      <c r="T44" s="9">
        <f t="shared" si="13"/>
        <v>0</v>
      </c>
    </row>
    <row r="45" spans="1:20" ht="12.75">
      <c r="A45" s="1">
        <v>43</v>
      </c>
      <c r="B45" t="s">
        <v>37</v>
      </c>
      <c r="C45" s="2">
        <v>2.104</v>
      </c>
      <c r="D45" s="2">
        <f t="shared" si="7"/>
        <v>7.574400000000001</v>
      </c>
      <c r="E45" s="3">
        <f t="shared" si="8"/>
        <v>4.089848812095033</v>
      </c>
      <c r="F45" s="2">
        <f t="shared" si="9"/>
        <v>0.5795999999999992</v>
      </c>
      <c r="G45" s="3">
        <v>6.29</v>
      </c>
      <c r="H45" s="4">
        <f t="shared" si="10"/>
        <v>37.74</v>
      </c>
      <c r="I45" s="4">
        <v>225</v>
      </c>
      <c r="J45" s="3">
        <f t="shared" si="11"/>
        <v>0</v>
      </c>
      <c r="N45" s="9">
        <f t="shared" si="12"/>
        <v>0</v>
      </c>
      <c r="T45" s="9">
        <f t="shared" si="13"/>
        <v>0</v>
      </c>
    </row>
    <row r="46" spans="1:20" ht="12.75">
      <c r="A46" s="1">
        <v>44</v>
      </c>
      <c r="B46" t="s">
        <v>32</v>
      </c>
      <c r="C46" s="2">
        <v>2.095</v>
      </c>
      <c r="D46" s="2">
        <f t="shared" si="7"/>
        <v>7.542000000000001</v>
      </c>
      <c r="E46" s="3">
        <f t="shared" si="8"/>
        <v>4.072354211663067</v>
      </c>
      <c r="F46" s="2">
        <f t="shared" si="9"/>
        <v>0.6119999999999992</v>
      </c>
      <c r="G46" s="3">
        <v>5.77</v>
      </c>
      <c r="H46" s="4">
        <f t="shared" si="10"/>
        <v>34.62</v>
      </c>
      <c r="I46" s="4">
        <v>225</v>
      </c>
      <c r="J46" s="3">
        <f t="shared" si="11"/>
        <v>0</v>
      </c>
      <c r="N46" s="9">
        <f t="shared" si="12"/>
        <v>0</v>
      </c>
      <c r="T46" s="9">
        <f t="shared" si="13"/>
        <v>0</v>
      </c>
    </row>
    <row r="47" spans="1:22" ht="12.75">
      <c r="A47" s="1">
        <v>45</v>
      </c>
      <c r="B47" t="s">
        <v>78</v>
      </c>
      <c r="C47" s="2">
        <v>2.072</v>
      </c>
      <c r="D47" s="2">
        <f t="shared" si="7"/>
        <v>7.4592</v>
      </c>
      <c r="E47" s="3">
        <f t="shared" si="8"/>
        <v>4.027645788336933</v>
      </c>
      <c r="F47" s="2">
        <f t="shared" si="9"/>
        <v>0.6947999999999999</v>
      </c>
      <c r="G47" s="3">
        <v>5.67</v>
      </c>
      <c r="H47" s="4">
        <f t="shared" si="10"/>
        <v>34.019999999999996</v>
      </c>
      <c r="I47" s="4">
        <v>225</v>
      </c>
      <c r="J47" s="3">
        <f t="shared" si="11"/>
        <v>4.644</v>
      </c>
      <c r="K47" s="9">
        <v>464.4</v>
      </c>
      <c r="L47" s="9">
        <v>87.4</v>
      </c>
      <c r="M47" s="9">
        <v>11.6</v>
      </c>
      <c r="N47" s="9">
        <f t="shared" si="12"/>
        <v>20.9</v>
      </c>
      <c r="O47" s="9">
        <v>32.5</v>
      </c>
      <c r="P47" s="10">
        <v>2.97</v>
      </c>
      <c r="Q47" s="10">
        <v>0.59</v>
      </c>
      <c r="R47" s="9">
        <v>56.8</v>
      </c>
      <c r="S47" s="9">
        <v>35.1</v>
      </c>
      <c r="T47" s="9">
        <f t="shared" si="13"/>
        <v>21.699999999999996</v>
      </c>
      <c r="U47" s="10">
        <v>5.56</v>
      </c>
      <c r="V47" s="9">
        <v>83.4</v>
      </c>
    </row>
    <row r="48" spans="1:20" ht="12.75">
      <c r="A48" s="1">
        <v>46</v>
      </c>
      <c r="B48" t="s">
        <v>74</v>
      </c>
      <c r="C48" s="2">
        <v>2.059</v>
      </c>
      <c r="D48" s="2">
        <f t="shared" si="7"/>
        <v>7.412400000000001</v>
      </c>
      <c r="E48" s="3">
        <f t="shared" si="8"/>
        <v>4.002375809935206</v>
      </c>
      <c r="F48" s="2">
        <f t="shared" si="9"/>
        <v>0.7415999999999991</v>
      </c>
      <c r="G48" s="3">
        <v>5.97</v>
      </c>
      <c r="H48" s="4">
        <f t="shared" si="10"/>
        <v>35.82</v>
      </c>
      <c r="I48" s="4">
        <v>225</v>
      </c>
      <c r="J48" s="3">
        <f t="shared" si="11"/>
        <v>0</v>
      </c>
      <c r="N48" s="9">
        <f t="shared" si="12"/>
        <v>0</v>
      </c>
      <c r="T48" s="9">
        <f t="shared" si="13"/>
        <v>0</v>
      </c>
    </row>
    <row r="49" spans="1:22" ht="12.75">
      <c r="A49" s="1">
        <v>47</v>
      </c>
      <c r="B49" t="s">
        <v>29</v>
      </c>
      <c r="C49" s="2">
        <v>2.058</v>
      </c>
      <c r="D49" s="2">
        <f t="shared" si="7"/>
        <v>7.408799999999999</v>
      </c>
      <c r="E49" s="3">
        <f t="shared" si="8"/>
        <v>4.000431965442764</v>
      </c>
      <c r="F49" s="2">
        <f t="shared" si="9"/>
        <v>0.7452000000000005</v>
      </c>
      <c r="G49" s="3">
        <v>5.54</v>
      </c>
      <c r="H49" s="4">
        <f t="shared" si="10"/>
        <v>33.24</v>
      </c>
      <c r="I49" s="4">
        <v>225</v>
      </c>
      <c r="J49" s="3">
        <f t="shared" si="11"/>
        <v>4.53</v>
      </c>
      <c r="K49" s="9">
        <v>453</v>
      </c>
      <c r="L49" s="9">
        <v>87.6</v>
      </c>
      <c r="M49" s="9">
        <v>11.8</v>
      </c>
      <c r="N49" s="9">
        <f t="shared" si="12"/>
        <v>20.7</v>
      </c>
      <c r="O49" s="9">
        <v>32.5</v>
      </c>
      <c r="P49" s="10">
        <v>2.92</v>
      </c>
      <c r="Q49" s="10">
        <v>0.59</v>
      </c>
      <c r="R49" s="9">
        <v>56.2</v>
      </c>
      <c r="S49" s="9">
        <v>35.1</v>
      </c>
      <c r="T49" s="9">
        <f t="shared" si="13"/>
        <v>21.1</v>
      </c>
      <c r="U49" s="10">
        <v>5.45</v>
      </c>
      <c r="V49" s="9">
        <v>81.8</v>
      </c>
    </row>
    <row r="50" spans="1:22" ht="12.75">
      <c r="A50" s="1">
        <v>48</v>
      </c>
      <c r="B50" t="s">
        <v>71</v>
      </c>
      <c r="C50" s="2">
        <v>2.05</v>
      </c>
      <c r="D50" s="2">
        <f t="shared" si="7"/>
        <v>7.38</v>
      </c>
      <c r="E50" s="3">
        <f t="shared" si="8"/>
        <v>3.9848812095032393</v>
      </c>
      <c r="F50" s="2">
        <f t="shared" si="9"/>
        <v>0.774</v>
      </c>
      <c r="G50" s="3">
        <v>8.5</v>
      </c>
      <c r="H50" s="4">
        <f t="shared" si="10"/>
        <v>51</v>
      </c>
      <c r="I50" s="4">
        <v>225</v>
      </c>
      <c r="J50" s="3">
        <f t="shared" si="11"/>
        <v>5.067</v>
      </c>
      <c r="K50" s="9">
        <v>506.7</v>
      </c>
      <c r="L50" s="9">
        <v>95.8</v>
      </c>
      <c r="M50" s="9">
        <v>17.1</v>
      </c>
      <c r="N50" s="9">
        <f t="shared" si="12"/>
        <v>31.5</v>
      </c>
      <c r="O50" s="9">
        <v>48.6</v>
      </c>
      <c r="P50" s="10">
        <v>3.68</v>
      </c>
      <c r="Q50" s="10">
        <v>0.58</v>
      </c>
      <c r="R50" s="9">
        <v>76.2</v>
      </c>
      <c r="S50" s="9">
        <v>47.4</v>
      </c>
      <c r="T50" s="9">
        <f t="shared" si="13"/>
        <v>28.800000000000004</v>
      </c>
      <c r="U50" s="10">
        <v>6.83</v>
      </c>
      <c r="V50" s="9">
        <v>102.5</v>
      </c>
    </row>
    <row r="51" spans="1:20" ht="12.75">
      <c r="A51" s="1">
        <v>49</v>
      </c>
      <c r="B51" t="s">
        <v>30</v>
      </c>
      <c r="C51" s="2">
        <v>2.045</v>
      </c>
      <c r="D51" s="2">
        <f t="shared" si="7"/>
        <v>7.362</v>
      </c>
      <c r="E51" s="3">
        <f t="shared" si="8"/>
        <v>3.9751619870410364</v>
      </c>
      <c r="F51" s="2">
        <f t="shared" si="9"/>
        <v>0.7919999999999998</v>
      </c>
      <c r="G51" s="3">
        <v>6.47</v>
      </c>
      <c r="H51" s="4">
        <f t="shared" si="10"/>
        <v>38.82</v>
      </c>
      <c r="I51" s="4">
        <v>225</v>
      </c>
      <c r="J51" s="3">
        <f t="shared" si="11"/>
        <v>0</v>
      </c>
      <c r="N51" s="9">
        <f t="shared" si="12"/>
        <v>0</v>
      </c>
      <c r="T51" s="9">
        <f t="shared" si="13"/>
        <v>0</v>
      </c>
    </row>
    <row r="52" spans="1:22" ht="12.75">
      <c r="A52" s="1">
        <v>50</v>
      </c>
      <c r="B52" t="s">
        <v>43</v>
      </c>
      <c r="C52" s="2">
        <v>2.039</v>
      </c>
      <c r="D52" s="2">
        <f t="shared" si="7"/>
        <v>7.340400000000001</v>
      </c>
      <c r="E52" s="3">
        <f t="shared" si="8"/>
        <v>3.9634989200863933</v>
      </c>
      <c r="F52" s="2">
        <f t="shared" si="9"/>
        <v>0.8135999999999992</v>
      </c>
      <c r="G52" s="3">
        <v>5.43</v>
      </c>
      <c r="H52" s="4">
        <f t="shared" si="10"/>
        <v>32.58</v>
      </c>
      <c r="I52" s="4">
        <v>225</v>
      </c>
      <c r="J52" s="3">
        <f t="shared" si="11"/>
        <v>4.581</v>
      </c>
      <c r="K52" s="9">
        <v>458.1</v>
      </c>
      <c r="L52" s="9">
        <v>84.8</v>
      </c>
      <c r="M52" s="9">
        <v>10.3</v>
      </c>
      <c r="N52" s="9">
        <f t="shared" si="12"/>
        <v>20.9</v>
      </c>
      <c r="O52" s="9">
        <v>31.2</v>
      </c>
      <c r="P52" s="10">
        <v>3.26</v>
      </c>
      <c r="Q52" s="10">
        <v>0.58</v>
      </c>
      <c r="R52" s="9">
        <v>53.2</v>
      </c>
      <c r="S52" s="9">
        <v>32.8</v>
      </c>
      <c r="T52" s="9">
        <f t="shared" si="13"/>
        <v>20.400000000000006</v>
      </c>
      <c r="U52" s="10">
        <v>5.6</v>
      </c>
      <c r="V52" s="9">
        <v>84</v>
      </c>
    </row>
    <row r="53" spans="1:20" ht="12.75">
      <c r="A53" s="1">
        <v>51</v>
      </c>
      <c r="B53" t="s">
        <v>36</v>
      </c>
      <c r="C53" s="2">
        <v>2.032</v>
      </c>
      <c r="D53" s="2">
        <f t="shared" si="7"/>
        <v>7.3152</v>
      </c>
      <c r="E53" s="3">
        <f t="shared" si="8"/>
        <v>3.9498920086393086</v>
      </c>
      <c r="F53" s="2">
        <f t="shared" si="9"/>
        <v>0.8388</v>
      </c>
      <c r="G53" s="3">
        <v>6.56</v>
      </c>
      <c r="H53" s="4">
        <f t="shared" si="10"/>
        <v>39.36</v>
      </c>
      <c r="I53" s="4">
        <v>225</v>
      </c>
      <c r="J53" s="3">
        <f t="shared" si="11"/>
        <v>0</v>
      </c>
      <c r="N53" s="9">
        <f t="shared" si="12"/>
        <v>0</v>
      </c>
      <c r="T53" s="9">
        <f t="shared" si="13"/>
        <v>0</v>
      </c>
    </row>
    <row r="54" spans="1:20" ht="12.75">
      <c r="A54" s="1">
        <v>52</v>
      </c>
      <c r="B54" t="s">
        <v>38</v>
      </c>
      <c r="C54" s="2">
        <v>2.031</v>
      </c>
      <c r="D54" s="2">
        <f t="shared" si="7"/>
        <v>7.3116</v>
      </c>
      <c r="E54" s="3">
        <f t="shared" si="8"/>
        <v>3.9479481641468683</v>
      </c>
      <c r="F54" s="2">
        <f t="shared" si="9"/>
        <v>0.8423999999999996</v>
      </c>
      <c r="G54" s="3">
        <v>6.56</v>
      </c>
      <c r="H54" s="4">
        <f t="shared" si="10"/>
        <v>39.36</v>
      </c>
      <c r="I54" s="4">
        <v>225</v>
      </c>
      <c r="J54" s="3">
        <f t="shared" si="11"/>
        <v>0</v>
      </c>
      <c r="N54" s="9">
        <f t="shared" si="12"/>
        <v>0</v>
      </c>
      <c r="T54" s="9">
        <f t="shared" si="13"/>
        <v>0</v>
      </c>
    </row>
    <row r="55" spans="1:20" ht="12.75">
      <c r="A55" s="1">
        <v>53</v>
      </c>
      <c r="B55" t="s">
        <v>35</v>
      </c>
      <c r="C55" s="2">
        <v>2.027</v>
      </c>
      <c r="D55" s="2">
        <f t="shared" si="7"/>
        <v>7.297200000000001</v>
      </c>
      <c r="E55" s="3">
        <f t="shared" si="8"/>
        <v>3.940172786177106</v>
      </c>
      <c r="F55" s="2">
        <f t="shared" si="2"/>
        <v>0.8567999999999989</v>
      </c>
      <c r="G55" s="3">
        <v>7.11</v>
      </c>
      <c r="H55" s="4">
        <f t="shared" si="10"/>
        <v>42.660000000000004</v>
      </c>
      <c r="I55" s="4">
        <v>225</v>
      </c>
      <c r="J55" s="3">
        <f t="shared" si="11"/>
        <v>0</v>
      </c>
      <c r="N55" s="9">
        <f t="shared" si="12"/>
        <v>0</v>
      </c>
      <c r="T55" s="9">
        <f t="shared" si="13"/>
        <v>0</v>
      </c>
    </row>
    <row r="56" spans="1:20" ht="12.75">
      <c r="A56" s="1">
        <v>54</v>
      </c>
      <c r="B56" t="s">
        <v>40</v>
      </c>
      <c r="C56" s="2">
        <v>1.99</v>
      </c>
      <c r="D56" s="2">
        <f t="shared" si="7"/>
        <v>7.164</v>
      </c>
      <c r="E56" s="3">
        <f t="shared" si="8"/>
        <v>3.868250539956803</v>
      </c>
      <c r="F56" s="2">
        <f t="shared" si="9"/>
        <v>0.9900000000000002</v>
      </c>
      <c r="G56" s="3">
        <v>6.02</v>
      </c>
      <c r="H56" s="4">
        <f t="shared" si="10"/>
        <v>36.12</v>
      </c>
      <c r="I56" s="4">
        <v>225</v>
      </c>
      <c r="J56" s="3">
        <f t="shared" si="11"/>
        <v>0</v>
      </c>
      <c r="N56" s="9">
        <f t="shared" si="12"/>
        <v>0</v>
      </c>
      <c r="T56" s="9">
        <f t="shared" si="13"/>
        <v>0</v>
      </c>
    </row>
    <row r="57" spans="1:20" ht="12.75">
      <c r="A57" s="1">
        <v>55</v>
      </c>
      <c r="B57" t="s">
        <v>41</v>
      </c>
      <c r="C57" s="2">
        <v>1.99</v>
      </c>
      <c r="D57" s="2">
        <f t="shared" si="7"/>
        <v>7.164</v>
      </c>
      <c r="E57" s="3">
        <f t="shared" si="8"/>
        <v>3.868250539956803</v>
      </c>
      <c r="F57" s="2">
        <f t="shared" si="2"/>
        <v>0.9900000000000002</v>
      </c>
      <c r="G57" s="3">
        <v>4.95</v>
      </c>
      <c r="H57" s="4">
        <f t="shared" si="10"/>
        <v>29.700000000000003</v>
      </c>
      <c r="I57" s="4">
        <v>225</v>
      </c>
      <c r="J57" s="3">
        <f t="shared" si="11"/>
        <v>0</v>
      </c>
      <c r="N57" s="9">
        <f t="shared" si="12"/>
        <v>0</v>
      </c>
      <c r="T57" s="9">
        <f t="shared" si="13"/>
        <v>0</v>
      </c>
    </row>
    <row r="58" spans="1:20" ht="12.75">
      <c r="A58" s="1">
        <v>56</v>
      </c>
      <c r="B58" t="s">
        <v>39</v>
      </c>
      <c r="C58" s="2">
        <v>1.956</v>
      </c>
      <c r="D58" s="2">
        <f t="shared" si="7"/>
        <v>7.0416</v>
      </c>
      <c r="E58" s="3">
        <f t="shared" si="8"/>
        <v>3.802159827213823</v>
      </c>
      <c r="F58" s="2">
        <f t="shared" si="9"/>
        <v>1.1124</v>
      </c>
      <c r="G58" s="3">
        <v>5.83</v>
      </c>
      <c r="H58" s="4">
        <f t="shared" si="10"/>
        <v>34.980000000000004</v>
      </c>
      <c r="I58" s="4">
        <v>225</v>
      </c>
      <c r="J58" s="3">
        <f t="shared" si="11"/>
        <v>0</v>
      </c>
      <c r="N58" s="9">
        <f t="shared" si="12"/>
        <v>0</v>
      </c>
      <c r="T58" s="9">
        <f t="shared" si="13"/>
        <v>0</v>
      </c>
    </row>
    <row r="59" spans="1:20" ht="12.75">
      <c r="A59" s="1">
        <v>57</v>
      </c>
      <c r="B59" t="s">
        <v>42</v>
      </c>
      <c r="C59" s="2">
        <v>1.881</v>
      </c>
      <c r="D59" s="2">
        <f t="shared" si="7"/>
        <v>6.7716</v>
      </c>
      <c r="E59" s="3">
        <f t="shared" si="8"/>
        <v>3.6563714902807773</v>
      </c>
      <c r="F59" s="2">
        <f t="shared" si="2"/>
        <v>1.3823999999999996</v>
      </c>
      <c r="G59" s="3">
        <v>5.39</v>
      </c>
      <c r="H59" s="4">
        <f t="shared" si="10"/>
        <v>32.339999999999996</v>
      </c>
      <c r="I59" s="4">
        <v>225</v>
      </c>
      <c r="J59" s="3">
        <f t="shared" si="11"/>
        <v>0</v>
      </c>
      <c r="N59" s="9">
        <f t="shared" si="12"/>
        <v>0</v>
      </c>
      <c r="T59" s="9">
        <f t="shared" si="13"/>
        <v>0</v>
      </c>
    </row>
    <row r="60" spans="1:20" ht="12.75">
      <c r="A60" s="1">
        <v>58</v>
      </c>
      <c r="F60" s="2">
        <f t="shared" si="9"/>
        <v>8.154</v>
      </c>
      <c r="I60" s="4">
        <v>225</v>
      </c>
      <c r="J60" s="3">
        <f t="shared" si="11"/>
        <v>0</v>
      </c>
      <c r="N60" s="9">
        <f t="shared" si="12"/>
        <v>0</v>
      </c>
      <c r="T60" s="9">
        <f t="shared" si="13"/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V70"/>
  <sheetViews>
    <sheetView workbookViewId="0" topLeftCell="A1">
      <selection activeCell="A19" activeCellId="2" sqref="A21:IV21 A18:IV18 A19:IV19"/>
    </sheetView>
  </sheetViews>
  <sheetFormatPr defaultColWidth="11.421875" defaultRowHeight="12.75"/>
  <sheetData>
    <row r="1" spans="2:22" ht="15.75">
      <c r="B1" t="s">
        <v>0</v>
      </c>
      <c r="C1" s="11" t="s">
        <v>63</v>
      </c>
      <c r="D1" s="2"/>
      <c r="E1" s="3"/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2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Q2" s="10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2.858</v>
      </c>
      <c r="D3" s="2">
        <f aca="true" t="shared" si="0" ref="D3:D56">C3*3.6</f>
        <v>10.2888</v>
      </c>
      <c r="E3" s="3">
        <f aca="true" t="shared" si="1" ref="E3:E56">D3/1.852</f>
        <v>5.555507559395248</v>
      </c>
      <c r="F3" s="2">
        <f aca="true" t="shared" si="2" ref="F3:F59">10.289-D3</f>
        <v>0.00019999999999953388</v>
      </c>
      <c r="G3" s="3">
        <v>8.68</v>
      </c>
      <c r="H3" s="4">
        <f aca="true" t="shared" si="3" ref="H3:H56">G3*6</f>
        <v>52.08</v>
      </c>
      <c r="I3" s="4">
        <v>225</v>
      </c>
      <c r="J3" s="3">
        <f aca="true" t="shared" si="4" ref="J3:J56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56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56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2.829</v>
      </c>
      <c r="D4" s="2">
        <f t="shared" si="0"/>
        <v>10.1844</v>
      </c>
      <c r="E4" s="3">
        <f t="shared" si="1"/>
        <v>5.499136069114471</v>
      </c>
      <c r="F4" s="2">
        <f t="shared" si="2"/>
        <v>0.10459999999999958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2" ht="12.75">
      <c r="A5" s="1">
        <v>3</v>
      </c>
      <c r="B5" t="s">
        <v>9</v>
      </c>
      <c r="C5" s="2">
        <v>2.744</v>
      </c>
      <c r="D5" s="2">
        <f t="shared" si="0"/>
        <v>9.878400000000001</v>
      </c>
      <c r="E5" s="3">
        <f t="shared" si="1"/>
        <v>5.333909287257019</v>
      </c>
      <c r="F5" s="2">
        <f t="shared" si="2"/>
        <v>0.41059999999999874</v>
      </c>
      <c r="G5" s="3">
        <v>8.27</v>
      </c>
      <c r="H5" s="4">
        <f t="shared" si="3"/>
        <v>49.62</v>
      </c>
      <c r="I5" s="4">
        <v>225</v>
      </c>
      <c r="J5" s="3">
        <f t="shared" si="4"/>
        <v>5.794</v>
      </c>
      <c r="K5" s="9">
        <v>579.4</v>
      </c>
      <c r="L5" s="9">
        <v>87.7</v>
      </c>
      <c r="M5" s="9">
        <v>13.3</v>
      </c>
      <c r="N5" s="9">
        <f t="shared" si="5"/>
        <v>26.599999999999998</v>
      </c>
      <c r="O5" s="9">
        <v>39.9</v>
      </c>
      <c r="P5" s="10">
        <v>3.41</v>
      </c>
      <c r="Q5" s="10">
        <v>0.57</v>
      </c>
      <c r="R5" s="9">
        <v>66.5</v>
      </c>
      <c r="S5" s="9">
        <v>40.2</v>
      </c>
      <c r="T5" s="9">
        <f t="shared" si="6"/>
        <v>26.299999999999997</v>
      </c>
      <c r="U5" s="10">
        <v>5.71</v>
      </c>
      <c r="V5" s="9">
        <v>85.6</v>
      </c>
    </row>
    <row r="6" spans="1:22" ht="12.75">
      <c r="A6" s="1">
        <v>4</v>
      </c>
      <c r="B6" t="s">
        <v>10</v>
      </c>
      <c r="C6" s="2">
        <v>2.731</v>
      </c>
      <c r="D6" s="2">
        <f t="shared" si="0"/>
        <v>9.8316</v>
      </c>
      <c r="E6" s="3">
        <f t="shared" si="1"/>
        <v>5.308639308855291</v>
      </c>
      <c r="F6" s="2">
        <f t="shared" si="2"/>
        <v>0.4573999999999998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82</v>
      </c>
      <c r="C7" s="2">
        <v>2.718</v>
      </c>
      <c r="D7" s="2">
        <f t="shared" si="0"/>
        <v>9.7848</v>
      </c>
      <c r="E7" s="3">
        <f t="shared" si="1"/>
        <v>5.283369330453564</v>
      </c>
      <c r="F7" s="2">
        <f t="shared" si="2"/>
        <v>0.5041999999999991</v>
      </c>
      <c r="G7" s="3">
        <v>6</v>
      </c>
      <c r="H7" s="4">
        <f t="shared" si="3"/>
        <v>36</v>
      </c>
      <c r="I7" s="4">
        <v>225</v>
      </c>
      <c r="J7" s="3">
        <f t="shared" si="4"/>
        <v>5.446000000000001</v>
      </c>
      <c r="K7" s="9">
        <v>544.6</v>
      </c>
      <c r="L7" s="9">
        <v>82.4</v>
      </c>
      <c r="M7" s="9">
        <v>11.1</v>
      </c>
      <c r="N7" s="9">
        <f t="shared" si="5"/>
        <v>20.5</v>
      </c>
      <c r="O7" s="9">
        <v>31.6</v>
      </c>
      <c r="P7" s="10">
        <v>3.13</v>
      </c>
      <c r="Q7" s="10">
        <v>0.56</v>
      </c>
      <c r="R7" s="9">
        <v>53.5</v>
      </c>
      <c r="S7" s="9">
        <v>37.5</v>
      </c>
      <c r="T7" s="9">
        <f t="shared" si="6"/>
        <v>16</v>
      </c>
      <c r="U7" s="10">
        <v>3.06</v>
      </c>
      <c r="V7" s="9">
        <v>45.8</v>
      </c>
    </row>
    <row r="8" spans="1:22" ht="12.75">
      <c r="A8" s="1">
        <v>6</v>
      </c>
      <c r="B8" t="s">
        <v>45</v>
      </c>
      <c r="C8" s="2">
        <v>2.712</v>
      </c>
      <c r="D8" s="2">
        <f t="shared" si="0"/>
        <v>9.763200000000001</v>
      </c>
      <c r="E8" s="3">
        <f t="shared" si="1"/>
        <v>5.2717062634989205</v>
      </c>
      <c r="F8" s="2">
        <f t="shared" si="2"/>
        <v>0.5257999999999985</v>
      </c>
      <c r="G8" s="3">
        <v>5.84</v>
      </c>
      <c r="H8" s="4">
        <f t="shared" si="3"/>
        <v>35.04</v>
      </c>
      <c r="I8" s="4">
        <v>225</v>
      </c>
      <c r="J8" s="3">
        <f t="shared" si="4"/>
        <v>5.426</v>
      </c>
      <c r="K8" s="9">
        <v>542.6</v>
      </c>
      <c r="L8" s="9">
        <v>81</v>
      </c>
      <c r="M8" s="9">
        <v>11.8</v>
      </c>
      <c r="N8" s="9">
        <f t="shared" si="5"/>
        <v>17.9</v>
      </c>
      <c r="O8" s="9">
        <v>29.7</v>
      </c>
      <c r="P8" s="10">
        <v>3.17</v>
      </c>
      <c r="Q8" s="10">
        <v>0.55</v>
      </c>
      <c r="R8" s="9">
        <v>57.8</v>
      </c>
      <c r="S8" s="9">
        <v>36.8</v>
      </c>
      <c r="T8" s="9">
        <f t="shared" si="6"/>
        <v>21</v>
      </c>
      <c r="U8" s="10">
        <v>4.12</v>
      </c>
      <c r="V8" s="9">
        <v>61.8</v>
      </c>
    </row>
    <row r="9" spans="1:22" ht="12.75">
      <c r="A9" s="1">
        <v>7</v>
      </c>
      <c r="B9" t="s">
        <v>14</v>
      </c>
      <c r="C9" s="2">
        <v>2.672</v>
      </c>
      <c r="D9" s="2">
        <f t="shared" si="0"/>
        <v>9.619200000000001</v>
      </c>
      <c r="E9" s="3">
        <f t="shared" si="1"/>
        <v>5.193952483801296</v>
      </c>
      <c r="F9" s="2">
        <f t="shared" si="2"/>
        <v>0.6697999999999986</v>
      </c>
      <c r="G9" s="3">
        <v>6.38</v>
      </c>
      <c r="H9" s="4">
        <f t="shared" si="3"/>
        <v>38.28</v>
      </c>
      <c r="I9" s="4">
        <v>225</v>
      </c>
      <c r="J9" s="3">
        <f t="shared" si="4"/>
        <v>5.358</v>
      </c>
      <c r="K9" s="9">
        <v>535.8</v>
      </c>
      <c r="L9" s="9">
        <v>77.8</v>
      </c>
      <c r="M9" s="9">
        <v>16.2</v>
      </c>
      <c r="N9" s="9">
        <f t="shared" si="5"/>
        <v>21.000000000000004</v>
      </c>
      <c r="O9" s="9">
        <v>37.2</v>
      </c>
      <c r="P9" s="10">
        <v>3.44</v>
      </c>
      <c r="Q9" s="10">
        <v>0.59</v>
      </c>
      <c r="R9" s="9">
        <v>53.6</v>
      </c>
      <c r="S9" s="9">
        <v>38.3</v>
      </c>
      <c r="T9" s="9">
        <f t="shared" si="6"/>
        <v>15.300000000000004</v>
      </c>
      <c r="U9" s="10">
        <v>3.33</v>
      </c>
      <c r="V9" s="9">
        <v>50</v>
      </c>
    </row>
    <row r="10" spans="1:22" ht="12.75">
      <c r="A10" s="1">
        <v>8</v>
      </c>
      <c r="B10" t="s">
        <v>12</v>
      </c>
      <c r="C10" s="2">
        <v>2.66</v>
      </c>
      <c r="D10" s="2">
        <f t="shared" si="0"/>
        <v>9.576</v>
      </c>
      <c r="E10" s="3">
        <f t="shared" si="1"/>
        <v>5.170626349892009</v>
      </c>
      <c r="F10" s="2">
        <f t="shared" si="2"/>
        <v>0.7129999999999992</v>
      </c>
      <c r="G10" s="3">
        <v>5.55</v>
      </c>
      <c r="H10" s="4">
        <f t="shared" si="3"/>
        <v>33.3</v>
      </c>
      <c r="I10" s="4">
        <v>225</v>
      </c>
      <c r="J10" s="3">
        <f t="shared" si="4"/>
        <v>5.073</v>
      </c>
      <c r="K10" s="9">
        <v>507.3</v>
      </c>
      <c r="L10" s="9">
        <v>81.4</v>
      </c>
      <c r="M10" s="9">
        <v>13.3</v>
      </c>
      <c r="N10" s="9">
        <f t="shared" si="5"/>
        <v>19.900000000000002</v>
      </c>
      <c r="O10" s="9">
        <v>33.2</v>
      </c>
      <c r="P10" s="10">
        <v>2.94</v>
      </c>
      <c r="Q10" s="10">
        <v>0.57</v>
      </c>
      <c r="R10" s="9">
        <v>48.9</v>
      </c>
      <c r="S10" s="9">
        <v>38.6</v>
      </c>
      <c r="T10" s="9">
        <f t="shared" si="6"/>
        <v>10.299999999999997</v>
      </c>
      <c r="U10" s="10">
        <v>1.83</v>
      </c>
      <c r="V10" s="9">
        <v>27.4</v>
      </c>
    </row>
    <row r="11" spans="1:22" ht="12.75">
      <c r="A11" s="1">
        <v>9</v>
      </c>
      <c r="B11" t="s">
        <v>11</v>
      </c>
      <c r="C11" s="2">
        <v>2.648</v>
      </c>
      <c r="D11" s="2">
        <f t="shared" si="0"/>
        <v>9.5328</v>
      </c>
      <c r="E11" s="3">
        <f t="shared" si="1"/>
        <v>5.147300215982721</v>
      </c>
      <c r="F11" s="2">
        <f t="shared" si="2"/>
        <v>0.7561999999999998</v>
      </c>
      <c r="G11" s="3">
        <v>7.17</v>
      </c>
      <c r="H11" s="4">
        <f t="shared" si="3"/>
        <v>43.019999999999996</v>
      </c>
      <c r="I11" s="4">
        <v>225</v>
      </c>
      <c r="J11" s="3">
        <f t="shared" si="4"/>
        <v>5.685</v>
      </c>
      <c r="K11" s="9">
        <v>568.5</v>
      </c>
      <c r="L11" s="9">
        <v>84.3</v>
      </c>
      <c r="M11" s="9">
        <v>16.2</v>
      </c>
      <c r="N11" s="9">
        <f t="shared" si="5"/>
        <v>24.000000000000004</v>
      </c>
      <c r="O11" s="9">
        <v>40.2</v>
      </c>
      <c r="P11" s="10">
        <v>3.42</v>
      </c>
      <c r="Q11" s="10">
        <v>0.49</v>
      </c>
      <c r="R11" s="9">
        <v>60.3</v>
      </c>
      <c r="S11" s="9">
        <v>41</v>
      </c>
      <c r="T11" s="9">
        <f t="shared" si="6"/>
        <v>19.299999999999997</v>
      </c>
      <c r="U11" s="10">
        <v>5</v>
      </c>
      <c r="V11" s="9">
        <v>75</v>
      </c>
    </row>
    <row r="12" spans="1:22" ht="12.75">
      <c r="A12" s="1">
        <v>10</v>
      </c>
      <c r="B12" t="s">
        <v>67</v>
      </c>
      <c r="C12" s="2">
        <v>2.616</v>
      </c>
      <c r="D12" s="2">
        <f t="shared" si="0"/>
        <v>9.4176</v>
      </c>
      <c r="E12" s="3">
        <f t="shared" si="1"/>
        <v>5.085097192224622</v>
      </c>
      <c r="F12" s="2">
        <f t="shared" si="2"/>
        <v>0.8713999999999995</v>
      </c>
      <c r="G12" s="3">
        <v>7.77</v>
      </c>
      <c r="H12" s="4">
        <f t="shared" si="3"/>
        <v>46.62</v>
      </c>
      <c r="I12" s="4">
        <v>240</v>
      </c>
      <c r="J12" s="3">
        <f t="shared" si="4"/>
        <v>5.327000000000001</v>
      </c>
      <c r="K12" s="9">
        <v>532.7</v>
      </c>
      <c r="L12" s="9">
        <v>86.4</v>
      </c>
      <c r="M12" s="9">
        <v>22.4</v>
      </c>
      <c r="N12" s="9">
        <f t="shared" si="5"/>
        <v>21.4</v>
      </c>
      <c r="O12" s="9">
        <v>43.8</v>
      </c>
      <c r="P12" s="10">
        <v>3.67</v>
      </c>
      <c r="Q12" s="10">
        <v>0.52</v>
      </c>
      <c r="R12" s="9">
        <v>61.7</v>
      </c>
      <c r="S12" s="9">
        <v>44.1</v>
      </c>
      <c r="T12" s="9">
        <f t="shared" si="6"/>
        <v>17.6</v>
      </c>
      <c r="U12" s="10">
        <v>5.57</v>
      </c>
      <c r="V12" s="9">
        <v>89.1</v>
      </c>
    </row>
    <row r="13" spans="1:22" ht="12.75">
      <c r="A13" s="1">
        <v>11</v>
      </c>
      <c r="B13" t="s">
        <v>16</v>
      </c>
      <c r="C13" s="2">
        <v>2.615</v>
      </c>
      <c r="D13" s="2">
        <f t="shared" si="0"/>
        <v>9.414000000000001</v>
      </c>
      <c r="E13" s="3">
        <f t="shared" si="1"/>
        <v>5.083153347732182</v>
      </c>
      <c r="F13" s="2">
        <f t="shared" si="2"/>
        <v>0.8749999999999982</v>
      </c>
      <c r="G13" s="3">
        <v>5.7</v>
      </c>
      <c r="H13" s="4">
        <f t="shared" si="3"/>
        <v>34.2</v>
      </c>
      <c r="I13" s="4">
        <v>225</v>
      </c>
      <c r="J13" s="3">
        <f t="shared" si="4"/>
        <v>4.857</v>
      </c>
      <c r="K13" s="9">
        <v>485.7</v>
      </c>
      <c r="L13" s="9">
        <v>79.4</v>
      </c>
      <c r="M13" s="9">
        <v>14.2</v>
      </c>
      <c r="N13" s="9">
        <f t="shared" si="5"/>
        <v>15</v>
      </c>
      <c r="O13" s="9">
        <v>29.2</v>
      </c>
      <c r="P13" s="10">
        <v>2.95</v>
      </c>
      <c r="Q13" s="10">
        <v>0.59</v>
      </c>
      <c r="R13" s="9">
        <v>53</v>
      </c>
      <c r="S13" s="9">
        <v>35.2</v>
      </c>
      <c r="T13" s="9">
        <f t="shared" si="6"/>
        <v>17.799999999999997</v>
      </c>
      <c r="U13" s="10">
        <v>4.24</v>
      </c>
      <c r="V13" s="9">
        <v>63.6</v>
      </c>
    </row>
    <row r="14" spans="1:22" ht="12.75">
      <c r="A14" s="1">
        <v>12</v>
      </c>
      <c r="B14" t="s">
        <v>81</v>
      </c>
      <c r="C14" s="2">
        <v>2.612</v>
      </c>
      <c r="D14" s="2">
        <f t="shared" si="0"/>
        <v>9.4032</v>
      </c>
      <c r="E14" s="3">
        <f t="shared" si="1"/>
        <v>5.0773218142548595</v>
      </c>
      <c r="F14" s="2">
        <f t="shared" si="2"/>
        <v>0.8857999999999997</v>
      </c>
      <c r="G14" s="3">
        <v>5.36</v>
      </c>
      <c r="H14" s="4">
        <f t="shared" si="3"/>
        <v>32.160000000000004</v>
      </c>
      <c r="I14" s="4">
        <v>225</v>
      </c>
      <c r="J14" s="3">
        <f t="shared" si="4"/>
        <v>4.849</v>
      </c>
      <c r="K14" s="9">
        <v>484.9</v>
      </c>
      <c r="L14" s="9">
        <v>83.3</v>
      </c>
      <c r="M14" s="9">
        <v>12.1</v>
      </c>
      <c r="N14" s="9">
        <f t="shared" si="5"/>
        <v>19.5</v>
      </c>
      <c r="O14" s="9">
        <v>31.6</v>
      </c>
      <c r="P14" s="10">
        <v>2.89</v>
      </c>
      <c r="Q14" s="10">
        <v>0.57</v>
      </c>
      <c r="R14" s="9">
        <v>50.7</v>
      </c>
      <c r="S14" s="9">
        <v>37.7</v>
      </c>
      <c r="T14" s="9">
        <f t="shared" si="6"/>
        <v>13</v>
      </c>
      <c r="U14" s="10">
        <v>2.46</v>
      </c>
      <c r="V14" s="9">
        <v>36.9</v>
      </c>
    </row>
    <row r="15" spans="1:22" ht="12.75">
      <c r="A15" s="1">
        <v>13</v>
      </c>
      <c r="B15" t="s">
        <v>90</v>
      </c>
      <c r="C15" s="2">
        <v>2.611</v>
      </c>
      <c r="D15" s="2">
        <f aca="true" t="shared" si="7" ref="D15:D59">C15*3.6</f>
        <v>9.399600000000001</v>
      </c>
      <c r="E15" s="3">
        <f aca="true" t="shared" si="8" ref="E15:E59">D15/1.852</f>
        <v>5.075377969762419</v>
      </c>
      <c r="F15" s="2">
        <f t="shared" si="2"/>
        <v>0.8893999999999984</v>
      </c>
      <c r="G15" s="3">
        <v>5.34</v>
      </c>
      <c r="H15" s="4">
        <f aca="true" t="shared" si="9" ref="H15:H59">G15*6</f>
        <v>32.04</v>
      </c>
      <c r="I15" s="4">
        <v>135</v>
      </c>
      <c r="J15" s="3">
        <f>K15/100</f>
        <v>4.853</v>
      </c>
      <c r="K15" s="15">
        <v>485.3</v>
      </c>
      <c r="L15" s="4">
        <v>80.3</v>
      </c>
      <c r="M15" s="4">
        <v>13.6</v>
      </c>
      <c r="N15" s="4">
        <f>O15-M15</f>
        <v>21.9</v>
      </c>
      <c r="O15" s="4">
        <v>35.5</v>
      </c>
      <c r="P15" s="3">
        <v>2.72</v>
      </c>
      <c r="Q15" s="3">
        <v>0.54</v>
      </c>
      <c r="R15" s="9"/>
      <c r="S15" s="9"/>
      <c r="T15" s="9">
        <f>R15-S15</f>
        <v>0</v>
      </c>
      <c r="U15" s="10"/>
      <c r="V15" s="9"/>
    </row>
    <row r="16" spans="1:22" ht="12.75">
      <c r="A16" s="1">
        <v>14</v>
      </c>
      <c r="B16" t="s">
        <v>13</v>
      </c>
      <c r="C16" s="2">
        <v>2.606</v>
      </c>
      <c r="D16" s="2">
        <f t="shared" si="0"/>
        <v>9.3816</v>
      </c>
      <c r="E16" s="3">
        <f t="shared" si="1"/>
        <v>5.065658747300216</v>
      </c>
      <c r="F16" s="2">
        <f t="shared" si="2"/>
        <v>0.9073999999999991</v>
      </c>
      <c r="G16" s="3">
        <v>5.73</v>
      </c>
      <c r="H16" s="4">
        <f t="shared" si="3"/>
        <v>34.38</v>
      </c>
      <c r="I16" s="4">
        <v>225</v>
      </c>
      <c r="J16" s="3">
        <f t="shared" si="4"/>
        <v>4.854</v>
      </c>
      <c r="K16" s="9">
        <v>485.4</v>
      </c>
      <c r="L16" s="9">
        <v>82.2</v>
      </c>
      <c r="M16" s="9">
        <v>14.9</v>
      </c>
      <c r="N16" s="9">
        <f t="shared" si="5"/>
        <v>16.799999999999997</v>
      </c>
      <c r="O16" s="9">
        <v>31.7</v>
      </c>
      <c r="P16" s="10">
        <v>2.92</v>
      </c>
      <c r="Q16" s="10">
        <v>0.56</v>
      </c>
      <c r="R16" s="9">
        <v>50.3</v>
      </c>
      <c r="S16" s="9">
        <v>36.4</v>
      </c>
      <c r="T16" s="9">
        <f t="shared" si="6"/>
        <v>13.899999999999999</v>
      </c>
      <c r="U16" s="10">
        <v>3.12</v>
      </c>
      <c r="V16" s="9">
        <v>46.8</v>
      </c>
    </row>
    <row r="17" spans="1:22" ht="12.75">
      <c r="A17" s="1">
        <v>15</v>
      </c>
      <c r="B17" t="s">
        <v>79</v>
      </c>
      <c r="C17" s="2">
        <v>2.604</v>
      </c>
      <c r="D17" s="2">
        <f t="shared" si="0"/>
        <v>9.374400000000001</v>
      </c>
      <c r="E17" s="3">
        <f t="shared" si="1"/>
        <v>5.061771058315335</v>
      </c>
      <c r="F17" s="2">
        <f t="shared" si="2"/>
        <v>0.9145999999999983</v>
      </c>
      <c r="G17" s="3">
        <v>5.2</v>
      </c>
      <c r="H17" s="4">
        <f t="shared" si="3"/>
        <v>31.200000000000003</v>
      </c>
      <c r="I17" s="4">
        <v>225</v>
      </c>
      <c r="J17" s="3">
        <f t="shared" si="4"/>
        <v>4.829</v>
      </c>
      <c r="K17" s="9">
        <v>482.9</v>
      </c>
      <c r="L17" s="9">
        <v>81.8</v>
      </c>
      <c r="M17" s="9">
        <v>12.7</v>
      </c>
      <c r="N17" s="9">
        <f t="shared" si="5"/>
        <v>17.3</v>
      </c>
      <c r="O17" s="9">
        <v>30</v>
      </c>
      <c r="P17" s="10">
        <v>2.93</v>
      </c>
      <c r="Q17" s="10">
        <v>0.56</v>
      </c>
      <c r="R17" s="9">
        <v>54.9</v>
      </c>
      <c r="S17" s="9">
        <v>37</v>
      </c>
      <c r="T17" s="9">
        <f t="shared" si="6"/>
        <v>17.9</v>
      </c>
      <c r="U17" s="10">
        <v>3.55</v>
      </c>
      <c r="V17" s="9">
        <v>53.2</v>
      </c>
    </row>
    <row r="18" spans="1:22" ht="12.75">
      <c r="A18" s="1">
        <v>16</v>
      </c>
      <c r="B18" t="s">
        <v>89</v>
      </c>
      <c r="C18" s="2">
        <v>2.604</v>
      </c>
      <c r="D18" s="2">
        <f t="shared" si="0"/>
        <v>9.374400000000001</v>
      </c>
      <c r="E18" s="3">
        <f t="shared" si="1"/>
        <v>5.061771058315335</v>
      </c>
      <c r="F18" s="2">
        <f t="shared" si="2"/>
        <v>0.9145999999999983</v>
      </c>
      <c r="G18" s="3">
        <v>6.31</v>
      </c>
      <c r="H18" s="4">
        <f t="shared" si="3"/>
        <v>37.86</v>
      </c>
      <c r="I18" s="4">
        <v>135</v>
      </c>
      <c r="J18" s="3">
        <f t="shared" si="4"/>
        <v>4.8180000000000005</v>
      </c>
      <c r="K18" s="15">
        <v>481.8</v>
      </c>
      <c r="L18" s="4">
        <v>83.5</v>
      </c>
      <c r="M18" s="4">
        <v>14</v>
      </c>
      <c r="N18" s="4">
        <f t="shared" si="5"/>
        <v>22</v>
      </c>
      <c r="O18" s="4">
        <v>36</v>
      </c>
      <c r="P18" s="3">
        <v>2.94</v>
      </c>
      <c r="Q18" s="3">
        <v>0.59</v>
      </c>
      <c r="R18" s="9"/>
      <c r="S18" s="9"/>
      <c r="T18" s="9">
        <f t="shared" si="6"/>
        <v>0</v>
      </c>
      <c r="U18" s="10"/>
      <c r="V18" s="9"/>
    </row>
    <row r="19" spans="1:22" ht="12.75">
      <c r="A19" s="1">
        <v>17</v>
      </c>
      <c r="B19" t="s">
        <v>88</v>
      </c>
      <c r="C19" s="2">
        <v>2.603</v>
      </c>
      <c r="D19" s="2">
        <f t="shared" si="0"/>
        <v>9.370800000000001</v>
      </c>
      <c r="E19" s="3">
        <f t="shared" si="1"/>
        <v>5.059827213822895</v>
      </c>
      <c r="F19" s="2">
        <f t="shared" si="2"/>
        <v>0.9181999999999988</v>
      </c>
      <c r="G19" s="3">
        <v>7.42</v>
      </c>
      <c r="H19" s="4">
        <f t="shared" si="3"/>
        <v>44.519999999999996</v>
      </c>
      <c r="I19" s="4">
        <v>135</v>
      </c>
      <c r="J19" s="3">
        <f t="shared" si="4"/>
        <v>4.83</v>
      </c>
      <c r="K19" s="15">
        <v>483</v>
      </c>
      <c r="L19" s="4">
        <v>77.8</v>
      </c>
      <c r="M19" s="4">
        <v>17.6</v>
      </c>
      <c r="N19" s="4">
        <f t="shared" si="5"/>
        <v>23.699999999999996</v>
      </c>
      <c r="O19" s="4">
        <v>41.3</v>
      </c>
      <c r="P19" s="3">
        <v>3.05</v>
      </c>
      <c r="Q19" s="3">
        <v>0.58</v>
      </c>
      <c r="R19" s="9"/>
      <c r="S19" s="9"/>
      <c r="T19" s="9">
        <f t="shared" si="6"/>
        <v>0</v>
      </c>
      <c r="U19" s="10"/>
      <c r="V19" s="9"/>
    </row>
    <row r="20" spans="1:22" ht="12.75">
      <c r="A20" s="1">
        <v>18</v>
      </c>
      <c r="B20" t="s">
        <v>86</v>
      </c>
      <c r="C20" s="2">
        <v>2.6</v>
      </c>
      <c r="D20" s="2">
        <f t="shared" si="0"/>
        <v>9.360000000000001</v>
      </c>
      <c r="E20" s="3">
        <f t="shared" si="1"/>
        <v>5.053995680345572</v>
      </c>
      <c r="F20" s="2">
        <f t="shared" si="2"/>
        <v>0.9289999999999985</v>
      </c>
      <c r="G20" s="3">
        <v>6.06</v>
      </c>
      <c r="H20" s="4">
        <f t="shared" si="3"/>
        <v>36.36</v>
      </c>
      <c r="I20" s="4">
        <v>135</v>
      </c>
      <c r="J20" s="3">
        <f t="shared" si="4"/>
        <v>4.893</v>
      </c>
      <c r="K20" s="15">
        <v>489.3</v>
      </c>
      <c r="L20" s="4">
        <v>82.4</v>
      </c>
      <c r="M20" s="4">
        <v>10.7</v>
      </c>
      <c r="N20" s="4">
        <f t="shared" si="5"/>
        <v>24.3</v>
      </c>
      <c r="O20" s="4">
        <v>35</v>
      </c>
      <c r="P20" s="3">
        <v>2.89</v>
      </c>
      <c r="Q20" s="3">
        <v>0.53</v>
      </c>
      <c r="R20" s="9">
        <v>60.3</v>
      </c>
      <c r="S20" s="9">
        <v>37.2</v>
      </c>
      <c r="T20" s="9">
        <f t="shared" si="6"/>
        <v>23.099999999999994</v>
      </c>
      <c r="U20" s="10">
        <v>4.04</v>
      </c>
      <c r="V20" s="9">
        <v>60.6</v>
      </c>
    </row>
    <row r="21" spans="1:22" ht="12.75">
      <c r="A21" s="1">
        <v>19</v>
      </c>
      <c r="B21" t="s">
        <v>87</v>
      </c>
      <c r="C21" s="2">
        <v>2.599</v>
      </c>
      <c r="D21" s="2">
        <f t="shared" si="0"/>
        <v>9.3564</v>
      </c>
      <c r="E21" s="3">
        <f t="shared" si="1"/>
        <v>5.052051835853132</v>
      </c>
      <c r="F21" s="2">
        <f t="shared" si="2"/>
        <v>0.932599999999999</v>
      </c>
      <c r="G21" s="3">
        <v>6</v>
      </c>
      <c r="H21" s="4">
        <f t="shared" si="3"/>
        <v>36</v>
      </c>
      <c r="I21" s="4">
        <v>135</v>
      </c>
      <c r="J21" s="3">
        <f t="shared" si="4"/>
        <v>4.82</v>
      </c>
      <c r="K21" s="15">
        <v>482</v>
      </c>
      <c r="L21" s="4">
        <v>85.1</v>
      </c>
      <c r="M21" s="4">
        <v>14.2</v>
      </c>
      <c r="N21" s="4">
        <f t="shared" si="5"/>
        <v>21.3</v>
      </c>
      <c r="O21" s="4">
        <v>35.5</v>
      </c>
      <c r="P21" s="3">
        <v>2.89</v>
      </c>
      <c r="Q21" s="3">
        <v>0.56</v>
      </c>
      <c r="R21" s="9"/>
      <c r="S21" s="9"/>
      <c r="T21" s="9">
        <f t="shared" si="6"/>
        <v>0</v>
      </c>
      <c r="U21" s="10"/>
      <c r="V21" s="9"/>
    </row>
    <row r="22" spans="1:22" ht="12.75">
      <c r="A22" s="1">
        <v>20</v>
      </c>
      <c r="B22" t="s">
        <v>18</v>
      </c>
      <c r="C22" s="2">
        <v>2.598</v>
      </c>
      <c r="D22" s="2">
        <f t="shared" si="0"/>
        <v>9.3528</v>
      </c>
      <c r="E22" s="3">
        <f t="shared" si="1"/>
        <v>5.050107991360691</v>
      </c>
      <c r="F22" s="2">
        <f t="shared" si="2"/>
        <v>0.9361999999999995</v>
      </c>
      <c r="G22" s="3">
        <v>5.13</v>
      </c>
      <c r="H22" s="4">
        <f t="shared" si="3"/>
        <v>30.78</v>
      </c>
      <c r="I22" s="4">
        <v>225</v>
      </c>
      <c r="J22" s="3">
        <f t="shared" si="4"/>
        <v>0</v>
      </c>
      <c r="K22" s="9"/>
      <c r="L22" s="9"/>
      <c r="M22" s="9"/>
      <c r="N22" s="9">
        <f t="shared" si="5"/>
        <v>0</v>
      </c>
      <c r="O22" s="9"/>
      <c r="P22" s="10"/>
      <c r="Q22" s="10"/>
      <c r="R22" s="9"/>
      <c r="S22" s="9"/>
      <c r="T22" s="9">
        <f t="shared" si="6"/>
        <v>0</v>
      </c>
      <c r="U22" s="10"/>
      <c r="V22" s="9"/>
    </row>
    <row r="23" spans="1:22" ht="12.75">
      <c r="A23" s="1">
        <v>21</v>
      </c>
      <c r="B23" t="s">
        <v>17</v>
      </c>
      <c r="C23" s="2">
        <v>2.597</v>
      </c>
      <c r="D23" s="2">
        <f t="shared" si="0"/>
        <v>9.3492</v>
      </c>
      <c r="E23" s="3">
        <f t="shared" si="1"/>
        <v>5.04816414686825</v>
      </c>
      <c r="F23" s="2">
        <f t="shared" si="2"/>
        <v>0.9398</v>
      </c>
      <c r="G23" s="3">
        <v>4.77</v>
      </c>
      <c r="H23" s="4">
        <f t="shared" si="3"/>
        <v>28.619999999999997</v>
      </c>
      <c r="I23" s="4">
        <v>225</v>
      </c>
      <c r="J23" s="3">
        <f t="shared" si="4"/>
        <v>4.797</v>
      </c>
      <c r="K23" s="9">
        <v>479.7</v>
      </c>
      <c r="L23" s="9">
        <v>76.1</v>
      </c>
      <c r="M23" s="9">
        <v>14.2</v>
      </c>
      <c r="N23" s="9">
        <f t="shared" si="5"/>
        <v>15.5</v>
      </c>
      <c r="O23" s="9">
        <v>29.7</v>
      </c>
      <c r="P23" s="10">
        <v>2.76</v>
      </c>
      <c r="Q23" s="10">
        <v>0.54</v>
      </c>
      <c r="R23" s="9">
        <v>42.9</v>
      </c>
      <c r="S23" s="9">
        <v>36.5</v>
      </c>
      <c r="T23" s="9">
        <f t="shared" si="6"/>
        <v>6.399999999999999</v>
      </c>
      <c r="U23" s="10">
        <v>1.31</v>
      </c>
      <c r="V23" s="9">
        <v>19.7</v>
      </c>
    </row>
    <row r="24" spans="1:22" ht="12.75">
      <c r="A24" s="1">
        <v>22</v>
      </c>
      <c r="B24" s="5" t="s">
        <v>15</v>
      </c>
      <c r="C24" s="6">
        <v>2.596</v>
      </c>
      <c r="D24" s="6">
        <f t="shared" si="0"/>
        <v>9.345600000000001</v>
      </c>
      <c r="E24" s="7">
        <f t="shared" si="1"/>
        <v>5.0462203023758105</v>
      </c>
      <c r="F24" s="2">
        <f t="shared" si="2"/>
        <v>0.9433999999999987</v>
      </c>
      <c r="G24" s="3">
        <v>5.91</v>
      </c>
      <c r="H24" s="4">
        <f t="shared" si="3"/>
        <v>35.46</v>
      </c>
      <c r="I24" s="4">
        <v>225</v>
      </c>
      <c r="J24" s="3">
        <f t="shared" si="4"/>
        <v>4.97</v>
      </c>
      <c r="K24" s="9">
        <v>497</v>
      </c>
      <c r="L24" s="9">
        <v>84.5</v>
      </c>
      <c r="M24" s="9">
        <v>14.6</v>
      </c>
      <c r="N24" s="9">
        <f t="shared" si="5"/>
        <v>19.6</v>
      </c>
      <c r="O24" s="9">
        <v>34.2</v>
      </c>
      <c r="P24" s="10">
        <v>2.87</v>
      </c>
      <c r="Q24" s="10">
        <v>0.51</v>
      </c>
      <c r="R24" s="9">
        <v>50.6</v>
      </c>
      <c r="S24" s="9">
        <v>36.2</v>
      </c>
      <c r="T24" s="9">
        <f t="shared" si="6"/>
        <v>14.399999999999999</v>
      </c>
      <c r="U24" s="10">
        <v>3.67</v>
      </c>
      <c r="V24" s="9">
        <v>55</v>
      </c>
    </row>
    <row r="25" spans="1:22" ht="12.75">
      <c r="A25" s="1">
        <v>23</v>
      </c>
      <c r="B25" t="s">
        <v>85</v>
      </c>
      <c r="C25" s="2">
        <v>2.59</v>
      </c>
      <c r="D25" s="2">
        <f t="shared" si="0"/>
        <v>9.324</v>
      </c>
      <c r="E25" s="3">
        <f t="shared" si="1"/>
        <v>5.034557235421166</v>
      </c>
      <c r="F25" s="2">
        <f t="shared" si="2"/>
        <v>0.9649999999999999</v>
      </c>
      <c r="G25" s="3">
        <v>5.98</v>
      </c>
      <c r="H25" s="4">
        <f t="shared" si="3"/>
        <v>35.88</v>
      </c>
      <c r="I25" s="4">
        <v>225</v>
      </c>
      <c r="J25" s="3">
        <f t="shared" si="4"/>
        <v>4.831</v>
      </c>
      <c r="K25" s="9">
        <v>483.1</v>
      </c>
      <c r="L25" s="9">
        <v>82.4</v>
      </c>
      <c r="M25" s="9">
        <v>14.6</v>
      </c>
      <c r="N25" s="9">
        <f t="shared" si="5"/>
        <v>20.4</v>
      </c>
      <c r="O25" s="9">
        <v>35</v>
      </c>
      <c r="P25" s="10">
        <v>2.88</v>
      </c>
      <c r="Q25" s="10">
        <v>0.54</v>
      </c>
      <c r="R25" s="9">
        <v>60.3</v>
      </c>
      <c r="S25" s="9">
        <v>37.5</v>
      </c>
      <c r="T25" s="9">
        <f t="shared" si="6"/>
        <v>22.799999999999997</v>
      </c>
      <c r="U25" s="10">
        <v>4.04</v>
      </c>
      <c r="V25" s="9">
        <v>60.6</v>
      </c>
    </row>
    <row r="26" spans="1:22" ht="12.75">
      <c r="A26" s="1">
        <v>24</v>
      </c>
      <c r="B26" t="s">
        <v>83</v>
      </c>
      <c r="C26" s="2">
        <v>2.583</v>
      </c>
      <c r="D26" s="2">
        <f t="shared" si="0"/>
        <v>9.298800000000002</v>
      </c>
      <c r="E26" s="3">
        <f t="shared" si="1"/>
        <v>5.020950323974083</v>
      </c>
      <c r="F26" s="2">
        <f t="shared" si="2"/>
        <v>0.990199999999998</v>
      </c>
      <c r="G26" s="3">
        <v>5.94</v>
      </c>
      <c r="H26" s="4">
        <f t="shared" si="3"/>
        <v>35.64</v>
      </c>
      <c r="I26" s="4">
        <v>225</v>
      </c>
      <c r="J26" s="3">
        <f t="shared" si="4"/>
        <v>4.854</v>
      </c>
      <c r="K26">
        <v>485.4</v>
      </c>
      <c r="L26">
        <v>86.8</v>
      </c>
      <c r="M26">
        <v>12</v>
      </c>
      <c r="N26" s="9">
        <f t="shared" si="5"/>
        <v>23.1</v>
      </c>
      <c r="O26">
        <v>35.1</v>
      </c>
      <c r="P26">
        <v>2.98</v>
      </c>
      <c r="Q26">
        <v>0.54</v>
      </c>
      <c r="R26">
        <v>55.9</v>
      </c>
      <c r="S26">
        <v>37.2</v>
      </c>
      <c r="T26" s="9">
        <f t="shared" si="6"/>
        <v>18.699999999999996</v>
      </c>
      <c r="U26">
        <v>4.78</v>
      </c>
      <c r="V26">
        <v>71.7</v>
      </c>
    </row>
    <row r="27" spans="1:22" ht="12.75">
      <c r="A27" s="1">
        <v>25</v>
      </c>
      <c r="B27" t="s">
        <v>71</v>
      </c>
      <c r="C27" s="2">
        <v>2.575</v>
      </c>
      <c r="D27" s="2">
        <f t="shared" si="0"/>
        <v>9.270000000000001</v>
      </c>
      <c r="E27" s="3">
        <f t="shared" si="1"/>
        <v>5.005399568034558</v>
      </c>
      <c r="F27" s="2">
        <f t="shared" si="2"/>
        <v>1.0189999999999984</v>
      </c>
      <c r="G27" s="3">
        <v>8.5</v>
      </c>
      <c r="H27" s="4">
        <f t="shared" si="3"/>
        <v>51</v>
      </c>
      <c r="I27" s="4">
        <v>225</v>
      </c>
      <c r="J27" s="3">
        <f t="shared" si="4"/>
        <v>5.067</v>
      </c>
      <c r="K27" s="9">
        <v>506.7</v>
      </c>
      <c r="L27" s="9">
        <v>95.8</v>
      </c>
      <c r="M27" s="9">
        <v>17.1</v>
      </c>
      <c r="N27" s="9">
        <f t="shared" si="5"/>
        <v>31.5</v>
      </c>
      <c r="O27" s="9">
        <v>48.6</v>
      </c>
      <c r="P27" s="10">
        <v>3.68</v>
      </c>
      <c r="Q27" s="10">
        <v>0.58</v>
      </c>
      <c r="R27" s="9">
        <v>76.2</v>
      </c>
      <c r="S27" s="9">
        <v>47.4</v>
      </c>
      <c r="T27" s="9">
        <f t="shared" si="6"/>
        <v>28.800000000000004</v>
      </c>
      <c r="U27" s="10">
        <v>6.83</v>
      </c>
      <c r="V27" s="9">
        <v>102.5</v>
      </c>
    </row>
    <row r="28" spans="1:22" ht="12.75">
      <c r="A28" s="1">
        <v>26</v>
      </c>
      <c r="B28" t="s">
        <v>22</v>
      </c>
      <c r="C28" s="2">
        <v>2.574</v>
      </c>
      <c r="D28" s="2">
        <f t="shared" si="0"/>
        <v>9.266399999999999</v>
      </c>
      <c r="E28" s="3">
        <f t="shared" si="1"/>
        <v>5.003455723542116</v>
      </c>
      <c r="F28" s="2">
        <f t="shared" si="2"/>
        <v>1.0226000000000006</v>
      </c>
      <c r="G28" s="3">
        <v>5.75</v>
      </c>
      <c r="H28" s="4">
        <f t="shared" si="3"/>
        <v>34.5</v>
      </c>
      <c r="I28" s="4">
        <v>225</v>
      </c>
      <c r="J28" s="3">
        <f t="shared" si="4"/>
        <v>0</v>
      </c>
      <c r="K28" s="9"/>
      <c r="L28" s="9"/>
      <c r="M28" s="9"/>
      <c r="N28" s="9">
        <f t="shared" si="5"/>
        <v>0</v>
      </c>
      <c r="O28" s="9"/>
      <c r="P28" s="10"/>
      <c r="Q28" s="10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26</v>
      </c>
      <c r="C29" s="2">
        <v>2.572</v>
      </c>
      <c r="D29" s="2">
        <f t="shared" si="0"/>
        <v>9.2592</v>
      </c>
      <c r="E29" s="3">
        <f t="shared" si="1"/>
        <v>4.999568034557235</v>
      </c>
      <c r="F29" s="2">
        <f t="shared" si="2"/>
        <v>1.0297999999999998</v>
      </c>
      <c r="G29" s="3">
        <v>7.47</v>
      </c>
      <c r="H29" s="4">
        <f t="shared" si="3"/>
        <v>44.82</v>
      </c>
      <c r="I29" s="4">
        <v>225</v>
      </c>
      <c r="J29" s="3">
        <f t="shared" si="4"/>
        <v>5.1610000000000005</v>
      </c>
      <c r="K29" s="9">
        <v>516.1</v>
      </c>
      <c r="L29" s="9">
        <v>93.8</v>
      </c>
      <c r="M29" s="9">
        <v>13.3</v>
      </c>
      <c r="N29" s="9">
        <f t="shared" si="5"/>
        <v>25.400000000000002</v>
      </c>
      <c r="O29" s="9">
        <v>38.7</v>
      </c>
      <c r="P29" s="10">
        <v>3.42</v>
      </c>
      <c r="Q29" s="10">
        <v>0.5</v>
      </c>
      <c r="R29" s="9">
        <v>81</v>
      </c>
      <c r="S29" s="9">
        <v>39.5</v>
      </c>
      <c r="T29" s="9">
        <f t="shared" si="6"/>
        <v>41.5</v>
      </c>
      <c r="U29" s="10">
        <v>9.18</v>
      </c>
      <c r="V29" s="9">
        <v>137.6</v>
      </c>
    </row>
    <row r="30" spans="1:22" ht="12.75">
      <c r="A30" s="1">
        <v>28</v>
      </c>
      <c r="B30" t="s">
        <v>70</v>
      </c>
      <c r="C30" s="2">
        <v>2.567</v>
      </c>
      <c r="D30" s="2">
        <f t="shared" si="0"/>
        <v>9.241200000000001</v>
      </c>
      <c r="E30" s="3">
        <f t="shared" si="1"/>
        <v>4.989848812095032</v>
      </c>
      <c r="F30" s="2">
        <f t="shared" si="2"/>
        <v>1.0477999999999987</v>
      </c>
      <c r="G30" s="3">
        <v>7.42</v>
      </c>
      <c r="H30" s="4">
        <f t="shared" si="3"/>
        <v>44.519999999999996</v>
      </c>
      <c r="I30" s="4">
        <v>225</v>
      </c>
      <c r="J30" s="3">
        <f t="shared" si="4"/>
        <v>5.013999999999999</v>
      </c>
      <c r="K30" s="9">
        <v>501.4</v>
      </c>
      <c r="L30" s="9">
        <v>101.7</v>
      </c>
      <c r="M30" s="9">
        <v>11.8</v>
      </c>
      <c r="N30" s="9">
        <f t="shared" si="5"/>
        <v>23.999999999999996</v>
      </c>
      <c r="O30" s="9">
        <v>35.8</v>
      </c>
      <c r="P30" s="10">
        <v>3.41</v>
      </c>
      <c r="Q30" s="10">
        <v>0.53</v>
      </c>
      <c r="R30" s="9">
        <v>91.6</v>
      </c>
      <c r="S30" s="9">
        <v>37.2</v>
      </c>
      <c r="T30" s="9">
        <f t="shared" si="6"/>
        <v>54.39999999999999</v>
      </c>
      <c r="U30" s="10">
        <v>11.96</v>
      </c>
      <c r="V30" s="9">
        <v>179.4</v>
      </c>
    </row>
    <row r="31" spans="1:22" ht="12.75">
      <c r="A31" s="1">
        <v>29</v>
      </c>
      <c r="B31" t="s">
        <v>84</v>
      </c>
      <c r="C31" s="2">
        <v>2.563</v>
      </c>
      <c r="D31" s="2">
        <f t="shared" si="0"/>
        <v>9.2268</v>
      </c>
      <c r="E31" s="3">
        <f t="shared" si="1"/>
        <v>4.982073434125271</v>
      </c>
      <c r="F31" s="2">
        <f t="shared" si="2"/>
        <v>1.062199999999999</v>
      </c>
      <c r="G31" s="3">
        <v>5.85</v>
      </c>
      <c r="H31" s="4">
        <f t="shared" si="3"/>
        <v>35.099999999999994</v>
      </c>
      <c r="I31" s="4">
        <v>225</v>
      </c>
      <c r="J31" s="3">
        <f t="shared" si="4"/>
        <v>4.702</v>
      </c>
      <c r="K31" s="9">
        <v>470.2</v>
      </c>
      <c r="L31" s="9">
        <v>86.8</v>
      </c>
      <c r="M31" s="9">
        <v>12</v>
      </c>
      <c r="N31" s="9">
        <f t="shared" si="5"/>
        <v>23.1</v>
      </c>
      <c r="O31" s="9">
        <v>35.1</v>
      </c>
      <c r="P31" s="10">
        <v>2.95</v>
      </c>
      <c r="Q31" s="10">
        <v>0.56</v>
      </c>
      <c r="R31" s="9">
        <v>55.8</v>
      </c>
      <c r="S31" s="9">
        <v>37.3</v>
      </c>
      <c r="T31" s="9">
        <f t="shared" si="6"/>
        <v>18.5</v>
      </c>
      <c r="U31" s="10">
        <v>4.71</v>
      </c>
      <c r="V31" s="9">
        <v>70.6</v>
      </c>
    </row>
    <row r="32" spans="1:22" ht="12.75">
      <c r="A32" s="1">
        <v>30</v>
      </c>
      <c r="B32" t="s">
        <v>25</v>
      </c>
      <c r="C32" s="2">
        <v>2.562</v>
      </c>
      <c r="D32" s="2">
        <f t="shared" si="0"/>
        <v>9.2232</v>
      </c>
      <c r="E32" s="3">
        <f t="shared" si="1"/>
        <v>4.9801295896328295</v>
      </c>
      <c r="F32" s="2">
        <f t="shared" si="2"/>
        <v>1.0657999999999994</v>
      </c>
      <c r="G32" s="3">
        <v>4.56</v>
      </c>
      <c r="H32" s="4">
        <f t="shared" si="3"/>
        <v>27.36</v>
      </c>
      <c r="I32" s="4">
        <v>225</v>
      </c>
      <c r="J32" s="3">
        <f t="shared" si="4"/>
        <v>4.604</v>
      </c>
      <c r="K32" s="9">
        <v>460.4</v>
      </c>
      <c r="L32" s="9">
        <v>79</v>
      </c>
      <c r="M32" s="9">
        <v>13.3</v>
      </c>
      <c r="N32" s="9">
        <f t="shared" si="5"/>
        <v>12.3</v>
      </c>
      <c r="O32" s="9">
        <v>25.6</v>
      </c>
      <c r="P32" s="10">
        <v>2.84</v>
      </c>
      <c r="Q32" s="10">
        <v>0.57</v>
      </c>
      <c r="R32" s="9">
        <v>49.3</v>
      </c>
      <c r="S32" s="9">
        <v>24.5</v>
      </c>
      <c r="T32" s="9">
        <f t="shared" si="6"/>
        <v>24.799999999999997</v>
      </c>
      <c r="U32" s="10">
        <v>6.04</v>
      </c>
      <c r="V32" s="9">
        <v>90.6</v>
      </c>
    </row>
    <row r="33" spans="1:22" ht="12.75">
      <c r="A33" s="1">
        <v>31</v>
      </c>
      <c r="B33" t="s">
        <v>24</v>
      </c>
      <c r="C33" s="2">
        <v>2.562</v>
      </c>
      <c r="D33" s="2">
        <f t="shared" si="0"/>
        <v>9.2232</v>
      </c>
      <c r="E33" s="3">
        <f t="shared" si="1"/>
        <v>4.9801295896328295</v>
      </c>
      <c r="F33" s="2">
        <f t="shared" si="2"/>
        <v>1.0657999999999994</v>
      </c>
      <c r="G33" s="3">
        <v>6.67</v>
      </c>
      <c r="H33" s="4">
        <f t="shared" si="3"/>
        <v>40.019999999999996</v>
      </c>
      <c r="I33" s="4">
        <v>225</v>
      </c>
      <c r="J33" s="3">
        <f t="shared" si="4"/>
        <v>0</v>
      </c>
      <c r="K33" s="9"/>
      <c r="L33" s="9"/>
      <c r="M33" s="9"/>
      <c r="N33" s="9">
        <f t="shared" si="5"/>
        <v>0</v>
      </c>
      <c r="O33" s="9"/>
      <c r="P33" s="10"/>
      <c r="Q33" s="10"/>
      <c r="R33" s="9"/>
      <c r="S33" s="9"/>
      <c r="T33" s="9">
        <f t="shared" si="6"/>
        <v>0</v>
      </c>
      <c r="U33" s="10"/>
      <c r="V33" s="9"/>
    </row>
    <row r="34" spans="1:22" ht="12.75">
      <c r="A34" s="1">
        <v>32</v>
      </c>
      <c r="B34" t="s">
        <v>19</v>
      </c>
      <c r="C34" s="2">
        <v>2.558</v>
      </c>
      <c r="D34" s="2">
        <f t="shared" si="0"/>
        <v>9.2088</v>
      </c>
      <c r="E34" s="3">
        <f t="shared" si="1"/>
        <v>4.972354211663067</v>
      </c>
      <c r="F34" s="2">
        <f t="shared" si="2"/>
        <v>1.0801999999999996</v>
      </c>
      <c r="G34" s="3">
        <v>4.95</v>
      </c>
      <c r="H34" s="4">
        <f t="shared" si="3"/>
        <v>29.700000000000003</v>
      </c>
      <c r="I34" s="4">
        <v>225</v>
      </c>
      <c r="J34" s="3">
        <f t="shared" si="4"/>
        <v>4.743</v>
      </c>
      <c r="K34" s="9">
        <v>474.3</v>
      </c>
      <c r="L34" s="9">
        <v>78.7</v>
      </c>
      <c r="M34" s="9">
        <v>14.5</v>
      </c>
      <c r="N34" s="9">
        <f t="shared" si="5"/>
        <v>16.9</v>
      </c>
      <c r="O34" s="9">
        <v>31.4</v>
      </c>
      <c r="P34" s="10">
        <v>2.74</v>
      </c>
      <c r="Q34" s="10">
        <v>0.51</v>
      </c>
      <c r="R34" s="9">
        <v>42.4</v>
      </c>
      <c r="S34" s="9">
        <v>38</v>
      </c>
      <c r="T34" s="9">
        <f t="shared" si="6"/>
        <v>4.399999999999999</v>
      </c>
      <c r="U34" s="10">
        <v>0.64</v>
      </c>
      <c r="V34" s="9">
        <v>9.5</v>
      </c>
    </row>
    <row r="35" spans="1:22" ht="12.75">
      <c r="A35" s="1">
        <v>33</v>
      </c>
      <c r="B35" t="s">
        <v>78</v>
      </c>
      <c r="C35" s="2">
        <v>2.554</v>
      </c>
      <c r="D35" s="2">
        <f t="shared" si="7"/>
        <v>9.1944</v>
      </c>
      <c r="E35" s="3">
        <f t="shared" si="8"/>
        <v>4.964578833693304</v>
      </c>
      <c r="F35" s="2">
        <f aca="true" t="shared" si="10" ref="F35:F60">10.289-D35</f>
        <v>1.0945999999999998</v>
      </c>
      <c r="G35" s="3">
        <v>5.67</v>
      </c>
      <c r="H35" s="4">
        <f t="shared" si="9"/>
        <v>34.019999999999996</v>
      </c>
      <c r="I35" s="4">
        <v>225</v>
      </c>
      <c r="J35" s="3">
        <f aca="true" t="shared" si="11" ref="J35:J55">K35/100</f>
        <v>4.644</v>
      </c>
      <c r="K35" s="9">
        <v>464.4</v>
      </c>
      <c r="L35" s="9">
        <v>87.4</v>
      </c>
      <c r="M35" s="9">
        <v>11.6</v>
      </c>
      <c r="N35" s="9">
        <f aca="true" t="shared" si="12" ref="N35:N55">O35-M35</f>
        <v>20.9</v>
      </c>
      <c r="O35" s="9">
        <v>32.5</v>
      </c>
      <c r="P35" s="10">
        <v>2.97</v>
      </c>
      <c r="Q35" s="10">
        <v>0.59</v>
      </c>
      <c r="R35" s="9">
        <v>56.8</v>
      </c>
      <c r="S35" s="9">
        <v>35.1</v>
      </c>
      <c r="T35" s="9">
        <f aca="true" t="shared" si="13" ref="T35:T55">R35-S35</f>
        <v>21.699999999999996</v>
      </c>
      <c r="U35" s="10">
        <v>5.56</v>
      </c>
      <c r="V35" s="9">
        <v>83.4</v>
      </c>
    </row>
    <row r="36" spans="1:22" ht="12.75">
      <c r="A36" s="1">
        <v>34</v>
      </c>
      <c r="B36" t="s">
        <v>21</v>
      </c>
      <c r="C36" s="2">
        <v>2.551</v>
      </c>
      <c r="D36" s="2">
        <f t="shared" si="7"/>
        <v>9.1836</v>
      </c>
      <c r="E36" s="3">
        <f t="shared" si="8"/>
        <v>4.9587473002159825</v>
      </c>
      <c r="F36" s="2">
        <f t="shared" si="10"/>
        <v>1.1053999999999995</v>
      </c>
      <c r="G36" s="3">
        <v>6.56</v>
      </c>
      <c r="H36" s="4">
        <f t="shared" si="9"/>
        <v>39.36</v>
      </c>
      <c r="I36" s="4">
        <v>225</v>
      </c>
      <c r="J36" s="3">
        <f t="shared" si="11"/>
        <v>4.763999999999999</v>
      </c>
      <c r="K36" s="9">
        <v>476.4</v>
      </c>
      <c r="L36" s="9">
        <v>93.8</v>
      </c>
      <c r="M36" s="9">
        <v>13.6</v>
      </c>
      <c r="N36" s="9">
        <f t="shared" si="12"/>
        <v>25.799999999999997</v>
      </c>
      <c r="O36" s="9">
        <v>39.4</v>
      </c>
      <c r="P36" s="10">
        <v>3.02</v>
      </c>
      <c r="Q36" s="10">
        <v>0.53</v>
      </c>
      <c r="R36" s="9">
        <v>64.9</v>
      </c>
      <c r="S36" s="9">
        <v>41.4</v>
      </c>
      <c r="T36" s="9">
        <f t="shared" si="13"/>
        <v>23.500000000000007</v>
      </c>
      <c r="U36" s="10">
        <v>5.17</v>
      </c>
      <c r="V36" s="9">
        <v>77.5</v>
      </c>
    </row>
    <row r="37" spans="1:22" ht="12.75">
      <c r="A37" s="1">
        <v>35</v>
      </c>
      <c r="B37" t="s">
        <v>54</v>
      </c>
      <c r="C37" s="2">
        <v>2.546</v>
      </c>
      <c r="D37" s="2">
        <f t="shared" si="7"/>
        <v>9.1656</v>
      </c>
      <c r="E37" s="3">
        <f t="shared" si="8"/>
        <v>4.94902807775378</v>
      </c>
      <c r="F37" s="2">
        <f t="shared" si="10"/>
        <v>1.1234000000000002</v>
      </c>
      <c r="G37" s="3">
        <v>6.04</v>
      </c>
      <c r="H37" s="4">
        <f t="shared" si="9"/>
        <v>36.24</v>
      </c>
      <c r="I37" s="4">
        <v>225</v>
      </c>
      <c r="J37" s="3">
        <f t="shared" si="11"/>
        <v>4.837</v>
      </c>
      <c r="K37" s="9">
        <v>483.7</v>
      </c>
      <c r="L37" s="9">
        <v>87.7</v>
      </c>
      <c r="M37" s="9">
        <v>12.6</v>
      </c>
      <c r="N37" s="9">
        <f t="shared" si="12"/>
        <v>20.699999999999996</v>
      </c>
      <c r="O37" s="9">
        <v>33.3</v>
      </c>
      <c r="P37" s="10">
        <v>2.86</v>
      </c>
      <c r="Q37" s="10">
        <v>0.5</v>
      </c>
      <c r="R37" s="9">
        <v>52.7</v>
      </c>
      <c r="S37" s="9">
        <v>36.4</v>
      </c>
      <c r="T37" s="9">
        <f t="shared" si="13"/>
        <v>16.300000000000004</v>
      </c>
      <c r="U37" s="10">
        <v>4</v>
      </c>
      <c r="V37" s="9">
        <v>59.9</v>
      </c>
    </row>
    <row r="38" spans="1:22" ht="12.75">
      <c r="A38" s="1">
        <v>36</v>
      </c>
      <c r="B38" t="s">
        <v>44</v>
      </c>
      <c r="C38" s="2">
        <v>2.535</v>
      </c>
      <c r="D38" s="2">
        <f t="shared" si="7"/>
        <v>9.126000000000001</v>
      </c>
      <c r="E38" s="3">
        <f t="shared" si="8"/>
        <v>4.927645788336934</v>
      </c>
      <c r="F38" s="2">
        <f t="shared" si="10"/>
        <v>1.1629999999999985</v>
      </c>
      <c r="G38" s="3">
        <v>4.56</v>
      </c>
      <c r="H38" s="4">
        <f t="shared" si="9"/>
        <v>27.36</v>
      </c>
      <c r="I38" s="4">
        <v>225</v>
      </c>
      <c r="J38" s="3">
        <f t="shared" si="11"/>
        <v>4.563</v>
      </c>
      <c r="K38" s="9">
        <v>456.3</v>
      </c>
      <c r="L38" s="9">
        <v>82</v>
      </c>
      <c r="M38" s="9">
        <v>14.3</v>
      </c>
      <c r="N38" s="9">
        <f t="shared" si="12"/>
        <v>16.099999999999998</v>
      </c>
      <c r="O38" s="9">
        <v>30.4</v>
      </c>
      <c r="P38" s="10">
        <v>2.71</v>
      </c>
      <c r="Q38" s="10">
        <v>0.53</v>
      </c>
      <c r="R38" s="9">
        <v>42.5</v>
      </c>
      <c r="S38" s="9">
        <v>37.9</v>
      </c>
      <c r="T38" s="9">
        <f t="shared" si="13"/>
        <v>4.600000000000001</v>
      </c>
      <c r="U38" s="10">
        <v>0.73</v>
      </c>
      <c r="V38" s="9">
        <v>10.9</v>
      </c>
    </row>
    <row r="39" spans="1:22" ht="12.75">
      <c r="A39" s="1">
        <v>37</v>
      </c>
      <c r="B39" t="s">
        <v>29</v>
      </c>
      <c r="C39" s="2">
        <v>2.53</v>
      </c>
      <c r="D39" s="2">
        <f t="shared" si="7"/>
        <v>9.107999999999999</v>
      </c>
      <c r="E39" s="3">
        <f t="shared" si="8"/>
        <v>4.917926565874729</v>
      </c>
      <c r="F39" s="2">
        <f t="shared" si="10"/>
        <v>1.181000000000001</v>
      </c>
      <c r="G39" s="3">
        <v>5.54</v>
      </c>
      <c r="H39" s="4">
        <f t="shared" si="9"/>
        <v>33.24</v>
      </c>
      <c r="I39" s="4">
        <v>225</v>
      </c>
      <c r="J39" s="3">
        <f t="shared" si="11"/>
        <v>4.53</v>
      </c>
      <c r="K39" s="9">
        <v>453</v>
      </c>
      <c r="L39" s="9">
        <v>87.6</v>
      </c>
      <c r="M39" s="9">
        <v>11.8</v>
      </c>
      <c r="N39" s="9">
        <f t="shared" si="12"/>
        <v>20.7</v>
      </c>
      <c r="O39" s="9">
        <v>32.5</v>
      </c>
      <c r="P39" s="10">
        <v>2.92</v>
      </c>
      <c r="Q39" s="10">
        <v>0.59</v>
      </c>
      <c r="R39" s="9">
        <v>56.2</v>
      </c>
      <c r="S39" s="9">
        <v>35.1</v>
      </c>
      <c r="T39" s="9">
        <f t="shared" si="13"/>
        <v>21.1</v>
      </c>
      <c r="U39" s="10">
        <v>5.45</v>
      </c>
      <c r="V39" s="9">
        <v>81.8</v>
      </c>
    </row>
    <row r="40" spans="1:22" ht="12.75">
      <c r="A40" s="1">
        <v>38</v>
      </c>
      <c r="B40" t="s">
        <v>27</v>
      </c>
      <c r="C40" s="2">
        <v>2.53</v>
      </c>
      <c r="D40" s="2">
        <f t="shared" si="7"/>
        <v>9.107999999999999</v>
      </c>
      <c r="E40" s="3">
        <f t="shared" si="8"/>
        <v>4.917926565874729</v>
      </c>
      <c r="F40" s="2">
        <f t="shared" si="10"/>
        <v>1.181000000000001</v>
      </c>
      <c r="G40" s="3">
        <v>5.75</v>
      </c>
      <c r="H40" s="4">
        <f t="shared" si="9"/>
        <v>34.5</v>
      </c>
      <c r="I40" s="4">
        <v>225</v>
      </c>
      <c r="J40" s="3">
        <f t="shared" si="11"/>
        <v>4.683</v>
      </c>
      <c r="K40" s="9">
        <v>468.3</v>
      </c>
      <c r="L40" s="9">
        <v>84.2</v>
      </c>
      <c r="M40" s="9">
        <v>14.2</v>
      </c>
      <c r="N40" s="9">
        <f t="shared" si="12"/>
        <v>22.599999999999998</v>
      </c>
      <c r="O40" s="9">
        <v>36.8</v>
      </c>
      <c r="P40" s="10">
        <v>2.74</v>
      </c>
      <c r="Q40" s="10">
        <v>0.51</v>
      </c>
      <c r="R40" s="9">
        <v>49.7</v>
      </c>
      <c r="S40" s="9">
        <v>40</v>
      </c>
      <c r="T40" s="9">
        <f t="shared" si="13"/>
        <v>9.700000000000003</v>
      </c>
      <c r="U40" s="10">
        <v>2.14</v>
      </c>
      <c r="V40" s="9">
        <v>32.1</v>
      </c>
    </row>
    <row r="41" spans="1:22" ht="12.75">
      <c r="A41" s="1">
        <v>39</v>
      </c>
      <c r="B41" t="s">
        <v>23</v>
      </c>
      <c r="C41" s="2">
        <v>2.523</v>
      </c>
      <c r="D41" s="2">
        <f t="shared" si="7"/>
        <v>9.0828</v>
      </c>
      <c r="E41" s="3">
        <f t="shared" si="8"/>
        <v>4.9043196544276455</v>
      </c>
      <c r="F41" s="2">
        <f t="shared" si="10"/>
        <v>1.206199999999999</v>
      </c>
      <c r="G41" s="3">
        <v>5.9</v>
      </c>
      <c r="H41" s="4">
        <f t="shared" si="9"/>
        <v>35.400000000000006</v>
      </c>
      <c r="I41" s="4">
        <v>225</v>
      </c>
      <c r="J41" s="3">
        <f t="shared" si="11"/>
        <v>4.723</v>
      </c>
      <c r="K41" s="12">
        <v>472.3</v>
      </c>
      <c r="L41" s="9">
        <v>87.9</v>
      </c>
      <c r="M41" s="9">
        <v>12.8</v>
      </c>
      <c r="N41" s="9">
        <f t="shared" si="12"/>
        <v>20.499999999999996</v>
      </c>
      <c r="O41" s="9">
        <v>33.3</v>
      </c>
      <c r="P41" s="10">
        <v>2.82</v>
      </c>
      <c r="Q41" s="10">
        <v>0.5</v>
      </c>
      <c r="R41" s="9">
        <v>52.2</v>
      </c>
      <c r="S41" s="9">
        <v>36.5</v>
      </c>
      <c r="T41" s="9">
        <f t="shared" si="13"/>
        <v>15.700000000000003</v>
      </c>
      <c r="U41" s="10">
        <v>3.9</v>
      </c>
      <c r="V41" s="9">
        <v>58.5</v>
      </c>
    </row>
    <row r="42" spans="1:22" ht="12.75">
      <c r="A42" s="1">
        <v>40</v>
      </c>
      <c r="B42" t="s">
        <v>30</v>
      </c>
      <c r="C42" s="2">
        <v>2.521</v>
      </c>
      <c r="D42" s="2">
        <f t="shared" si="7"/>
        <v>9.0756</v>
      </c>
      <c r="E42" s="3">
        <f t="shared" si="8"/>
        <v>4.900431965442764</v>
      </c>
      <c r="F42" s="2">
        <f t="shared" si="10"/>
        <v>1.2134</v>
      </c>
      <c r="G42" s="3">
        <v>6.47</v>
      </c>
      <c r="H42" s="4">
        <f t="shared" si="9"/>
        <v>38.82</v>
      </c>
      <c r="I42" s="4">
        <v>225</v>
      </c>
      <c r="J42" s="3">
        <f t="shared" si="11"/>
        <v>0</v>
      </c>
      <c r="K42" s="9"/>
      <c r="L42" s="9"/>
      <c r="M42" s="9"/>
      <c r="N42" s="9">
        <f t="shared" si="12"/>
        <v>0</v>
      </c>
      <c r="O42" s="9"/>
      <c r="P42" s="10"/>
      <c r="Q42" s="10"/>
      <c r="R42" s="9"/>
      <c r="S42" s="9"/>
      <c r="T42" s="9">
        <f t="shared" si="13"/>
        <v>0</v>
      </c>
      <c r="U42" s="10"/>
      <c r="V42" s="9"/>
    </row>
    <row r="43" spans="1:22" ht="12.75">
      <c r="A43" s="1">
        <v>41</v>
      </c>
      <c r="B43" t="s">
        <v>43</v>
      </c>
      <c r="C43" s="2">
        <v>2.519</v>
      </c>
      <c r="D43" s="2">
        <f t="shared" si="7"/>
        <v>9.0684</v>
      </c>
      <c r="E43" s="3">
        <f t="shared" si="8"/>
        <v>4.896544276457884</v>
      </c>
      <c r="F43" s="2">
        <f t="shared" si="10"/>
        <v>1.2205999999999992</v>
      </c>
      <c r="G43" s="3">
        <v>5.43</v>
      </c>
      <c r="H43" s="4">
        <f t="shared" si="9"/>
        <v>32.58</v>
      </c>
      <c r="I43" s="4">
        <v>225</v>
      </c>
      <c r="J43" s="3">
        <f t="shared" si="11"/>
        <v>4.581</v>
      </c>
      <c r="K43" s="9">
        <v>458.1</v>
      </c>
      <c r="L43" s="9">
        <v>84.8</v>
      </c>
      <c r="M43" s="9">
        <v>10.3</v>
      </c>
      <c r="N43" s="9">
        <f t="shared" si="12"/>
        <v>20.9</v>
      </c>
      <c r="O43" s="9">
        <v>31.2</v>
      </c>
      <c r="P43" s="10">
        <v>3.26</v>
      </c>
      <c r="Q43" s="10">
        <v>0.58</v>
      </c>
      <c r="R43" s="9">
        <v>53.2</v>
      </c>
      <c r="S43" s="9">
        <v>32.8</v>
      </c>
      <c r="T43" s="9">
        <f t="shared" si="13"/>
        <v>20.400000000000006</v>
      </c>
      <c r="U43" s="10">
        <v>5.6</v>
      </c>
      <c r="V43" s="9">
        <v>84</v>
      </c>
    </row>
    <row r="44" spans="1:22" ht="12.75">
      <c r="A44" s="1">
        <v>42</v>
      </c>
      <c r="B44" t="s">
        <v>28</v>
      </c>
      <c r="C44" s="2">
        <v>2.513</v>
      </c>
      <c r="D44" s="2">
        <f t="shared" si="7"/>
        <v>9.0468</v>
      </c>
      <c r="E44" s="3">
        <f t="shared" si="8"/>
        <v>4.884881209503239</v>
      </c>
      <c r="F44" s="2">
        <f t="shared" si="10"/>
        <v>1.2422000000000004</v>
      </c>
      <c r="G44" s="3">
        <v>6.69</v>
      </c>
      <c r="H44" s="4">
        <f t="shared" si="9"/>
        <v>40.14</v>
      </c>
      <c r="I44" s="4">
        <v>225</v>
      </c>
      <c r="J44" s="3">
        <f t="shared" si="11"/>
        <v>0</v>
      </c>
      <c r="K44" s="9"/>
      <c r="L44" s="9"/>
      <c r="M44" s="9"/>
      <c r="N44" s="9">
        <f t="shared" si="12"/>
        <v>0</v>
      </c>
      <c r="O44" s="9"/>
      <c r="P44" s="10"/>
      <c r="Q44" s="10"/>
      <c r="R44" s="9"/>
      <c r="S44" s="9"/>
      <c r="T44" s="9">
        <f t="shared" si="13"/>
        <v>0</v>
      </c>
      <c r="U44" s="10"/>
      <c r="V44" s="9"/>
    </row>
    <row r="45" spans="1:22" ht="12.75">
      <c r="A45" s="1">
        <v>43</v>
      </c>
      <c r="B45" t="s">
        <v>20</v>
      </c>
      <c r="C45" s="2">
        <v>2.507</v>
      </c>
      <c r="D45" s="2">
        <f t="shared" si="7"/>
        <v>9.0252</v>
      </c>
      <c r="E45" s="3">
        <f t="shared" si="8"/>
        <v>4.873218142548596</v>
      </c>
      <c r="F45" s="2">
        <f t="shared" si="10"/>
        <v>1.2637999999999998</v>
      </c>
      <c r="G45" s="3">
        <v>6.09</v>
      </c>
      <c r="H45" s="4">
        <f t="shared" si="9"/>
        <v>36.54</v>
      </c>
      <c r="I45" s="4">
        <v>225</v>
      </c>
      <c r="J45" s="3">
        <f t="shared" si="11"/>
        <v>4.862</v>
      </c>
      <c r="K45" s="9">
        <v>486.2</v>
      </c>
      <c r="L45" s="9">
        <v>97.9</v>
      </c>
      <c r="M45" s="9">
        <v>14.4</v>
      </c>
      <c r="N45" s="9">
        <f t="shared" si="12"/>
        <v>21.4</v>
      </c>
      <c r="O45" s="9">
        <v>35.8</v>
      </c>
      <c r="P45" s="10">
        <v>2.89</v>
      </c>
      <c r="Q45" s="10">
        <v>0.47</v>
      </c>
      <c r="R45" s="9">
        <v>63.3</v>
      </c>
      <c r="S45" s="9">
        <v>38.8</v>
      </c>
      <c r="T45" s="9">
        <f t="shared" si="13"/>
        <v>24.5</v>
      </c>
      <c r="U45" s="10">
        <v>5.53</v>
      </c>
      <c r="V45" s="9">
        <v>83</v>
      </c>
    </row>
    <row r="46" spans="1:22" ht="12.75">
      <c r="A46" s="1">
        <v>44</v>
      </c>
      <c r="B46" t="s">
        <v>34</v>
      </c>
      <c r="C46" s="2">
        <v>2.505</v>
      </c>
      <c r="D46" s="2">
        <f t="shared" si="7"/>
        <v>9.018</v>
      </c>
      <c r="E46" s="3">
        <f t="shared" si="8"/>
        <v>4.869330453563715</v>
      </c>
      <c r="F46" s="2">
        <f t="shared" si="10"/>
        <v>1.270999999999999</v>
      </c>
      <c r="G46" s="3">
        <v>6.96</v>
      </c>
      <c r="H46" s="4">
        <f t="shared" si="9"/>
        <v>41.76</v>
      </c>
      <c r="I46" s="4">
        <v>225</v>
      </c>
      <c r="J46" s="3">
        <f t="shared" si="11"/>
        <v>4.495</v>
      </c>
      <c r="K46" s="9">
        <v>449.5</v>
      </c>
      <c r="L46" s="9">
        <v>80.6</v>
      </c>
      <c r="M46" s="9">
        <v>13.3</v>
      </c>
      <c r="N46" s="9">
        <f t="shared" si="12"/>
        <v>23.400000000000002</v>
      </c>
      <c r="O46" s="9">
        <v>36.7</v>
      </c>
      <c r="P46" s="10">
        <v>2.84</v>
      </c>
      <c r="Q46" s="10">
        <v>0.54</v>
      </c>
      <c r="R46" s="9">
        <v>47.7</v>
      </c>
      <c r="S46" s="9">
        <v>39</v>
      </c>
      <c r="T46" s="9">
        <f t="shared" si="13"/>
        <v>8.700000000000003</v>
      </c>
      <c r="U46" s="10">
        <v>2.9</v>
      </c>
      <c r="V46" s="9">
        <v>43.6</v>
      </c>
    </row>
    <row r="47" spans="1:22" ht="12.75">
      <c r="A47" s="1">
        <v>45</v>
      </c>
      <c r="B47" t="s">
        <v>35</v>
      </c>
      <c r="C47" s="2">
        <v>2.495</v>
      </c>
      <c r="D47" s="2">
        <f t="shared" si="7"/>
        <v>8.982000000000001</v>
      </c>
      <c r="E47" s="3">
        <f t="shared" si="8"/>
        <v>4.849892008639309</v>
      </c>
      <c r="F47" s="2">
        <f t="shared" si="10"/>
        <v>1.3069999999999986</v>
      </c>
      <c r="G47" s="3">
        <v>7.11</v>
      </c>
      <c r="H47" s="4">
        <f t="shared" si="9"/>
        <v>42.660000000000004</v>
      </c>
      <c r="I47" s="4">
        <v>225</v>
      </c>
      <c r="J47" s="3">
        <f t="shared" si="11"/>
        <v>0</v>
      </c>
      <c r="K47" s="9"/>
      <c r="L47" s="9"/>
      <c r="M47" s="9"/>
      <c r="N47" s="9">
        <f t="shared" si="12"/>
        <v>0</v>
      </c>
      <c r="O47" s="9"/>
      <c r="P47" s="10"/>
      <c r="Q47" s="10"/>
      <c r="R47" s="9"/>
      <c r="S47" s="9"/>
      <c r="T47" s="9">
        <f t="shared" si="13"/>
        <v>0</v>
      </c>
      <c r="U47" s="10"/>
      <c r="V47" s="9"/>
    </row>
    <row r="48" spans="1:22" ht="12.75">
      <c r="A48" s="1">
        <v>46</v>
      </c>
      <c r="B48" t="s">
        <v>80</v>
      </c>
      <c r="C48" s="2">
        <v>2.483</v>
      </c>
      <c r="D48" s="2">
        <f t="shared" si="7"/>
        <v>8.9388</v>
      </c>
      <c r="E48" s="3">
        <f t="shared" si="8"/>
        <v>4.826565874730021</v>
      </c>
      <c r="F48" s="2">
        <f t="shared" si="10"/>
        <v>1.3501999999999992</v>
      </c>
      <c r="G48" s="3">
        <v>5.89</v>
      </c>
      <c r="H48" s="4">
        <f t="shared" si="9"/>
        <v>35.339999999999996</v>
      </c>
      <c r="I48" s="4">
        <v>225</v>
      </c>
      <c r="J48" s="3">
        <f t="shared" si="11"/>
        <v>4.739</v>
      </c>
      <c r="K48" s="15">
        <v>473.9</v>
      </c>
      <c r="L48" s="4">
        <v>98.8</v>
      </c>
      <c r="M48" s="4">
        <v>14.7</v>
      </c>
      <c r="N48" s="4">
        <f t="shared" si="12"/>
        <v>20.8</v>
      </c>
      <c r="O48" s="4">
        <v>35.5</v>
      </c>
      <c r="P48" s="3">
        <v>2.81</v>
      </c>
      <c r="Q48" s="3">
        <v>0.46</v>
      </c>
      <c r="R48" s="9">
        <v>63.3</v>
      </c>
      <c r="S48" s="9">
        <v>38</v>
      </c>
      <c r="T48" s="9">
        <f t="shared" si="13"/>
        <v>25.299999999999997</v>
      </c>
      <c r="U48" s="10">
        <v>5.56</v>
      </c>
      <c r="V48" s="9">
        <v>83.4</v>
      </c>
    </row>
    <row r="49" spans="1:22" ht="12.75">
      <c r="A49" s="1">
        <v>47</v>
      </c>
      <c r="B49" t="s">
        <v>36</v>
      </c>
      <c r="C49" s="2">
        <v>2.465</v>
      </c>
      <c r="D49" s="2">
        <f t="shared" si="7"/>
        <v>8.874</v>
      </c>
      <c r="E49" s="3">
        <f t="shared" si="8"/>
        <v>4.791576673866091</v>
      </c>
      <c r="F49" s="2">
        <f t="shared" si="10"/>
        <v>1.4149999999999991</v>
      </c>
      <c r="G49" s="3">
        <v>6.56</v>
      </c>
      <c r="H49" s="4">
        <f t="shared" si="9"/>
        <v>39.36</v>
      </c>
      <c r="I49" s="4">
        <v>225</v>
      </c>
      <c r="J49" s="3">
        <f t="shared" si="11"/>
        <v>0</v>
      </c>
      <c r="K49" s="9"/>
      <c r="L49" s="9"/>
      <c r="M49" s="9"/>
      <c r="N49" s="9">
        <f t="shared" si="12"/>
        <v>0</v>
      </c>
      <c r="O49" s="9"/>
      <c r="P49" s="10"/>
      <c r="Q49" s="10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39</v>
      </c>
      <c r="C50" s="2">
        <v>2.462</v>
      </c>
      <c r="D50" s="2">
        <f t="shared" si="7"/>
        <v>8.8632</v>
      </c>
      <c r="E50" s="3">
        <f t="shared" si="8"/>
        <v>4.785745140388769</v>
      </c>
      <c r="F50" s="2">
        <f t="shared" si="10"/>
        <v>1.4257999999999988</v>
      </c>
      <c r="G50" s="3">
        <v>5.83</v>
      </c>
      <c r="H50" s="4">
        <f t="shared" si="9"/>
        <v>34.980000000000004</v>
      </c>
      <c r="I50" s="4">
        <v>225</v>
      </c>
      <c r="J50" s="3">
        <f t="shared" si="11"/>
        <v>0</v>
      </c>
      <c r="K50" s="9"/>
      <c r="L50" s="9"/>
      <c r="M50" s="9"/>
      <c r="N50" s="9">
        <f t="shared" si="12"/>
        <v>0</v>
      </c>
      <c r="O50" s="9"/>
      <c r="P50" s="10"/>
      <c r="Q50" s="10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32</v>
      </c>
      <c r="C51" s="2">
        <v>2.459</v>
      </c>
      <c r="D51" s="2">
        <f t="shared" si="7"/>
        <v>8.852400000000001</v>
      </c>
      <c r="E51" s="3">
        <f t="shared" si="8"/>
        <v>4.779913606911448</v>
      </c>
      <c r="F51" s="2">
        <f t="shared" si="10"/>
        <v>1.4365999999999985</v>
      </c>
      <c r="G51" s="3">
        <v>5.77</v>
      </c>
      <c r="H51" s="4">
        <f t="shared" si="9"/>
        <v>34.62</v>
      </c>
      <c r="I51" s="4">
        <v>225</v>
      </c>
      <c r="J51" s="3">
        <f t="shared" si="11"/>
        <v>0</v>
      </c>
      <c r="K51" s="9"/>
      <c r="L51" s="9"/>
      <c r="M51" s="9"/>
      <c r="N51" s="9">
        <f t="shared" si="12"/>
        <v>0</v>
      </c>
      <c r="O51" s="9"/>
      <c r="P51" s="10"/>
      <c r="Q51" s="10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37</v>
      </c>
      <c r="C52" s="2">
        <v>2.454</v>
      </c>
      <c r="D52" s="2">
        <f t="shared" si="7"/>
        <v>8.8344</v>
      </c>
      <c r="E52" s="3">
        <f t="shared" si="8"/>
        <v>4.770194384449244</v>
      </c>
      <c r="F52" s="2">
        <f t="shared" si="10"/>
        <v>1.4545999999999992</v>
      </c>
      <c r="G52" s="3">
        <v>6.29</v>
      </c>
      <c r="H52" s="4">
        <f t="shared" si="9"/>
        <v>37.74</v>
      </c>
      <c r="I52" s="4">
        <v>225</v>
      </c>
      <c r="J52" s="3">
        <f t="shared" si="11"/>
        <v>0</v>
      </c>
      <c r="K52" s="9"/>
      <c r="L52" s="9"/>
      <c r="M52" s="9"/>
      <c r="N52" s="9">
        <f t="shared" si="12"/>
        <v>0</v>
      </c>
      <c r="O52" s="9"/>
      <c r="P52" s="10"/>
      <c r="Q52" s="10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31</v>
      </c>
      <c r="C53" s="2">
        <v>2.453</v>
      </c>
      <c r="D53" s="2">
        <f t="shared" si="7"/>
        <v>8.8308</v>
      </c>
      <c r="E53" s="3">
        <f t="shared" si="8"/>
        <v>4.768250539956803</v>
      </c>
      <c r="F53" s="2">
        <f t="shared" si="10"/>
        <v>1.4581999999999997</v>
      </c>
      <c r="G53" s="3">
        <v>5.9</v>
      </c>
      <c r="H53" s="4">
        <f t="shared" si="9"/>
        <v>35.400000000000006</v>
      </c>
      <c r="I53" s="4">
        <v>225</v>
      </c>
      <c r="J53" s="3">
        <f t="shared" si="11"/>
        <v>0</v>
      </c>
      <c r="K53" s="9"/>
      <c r="L53" s="9"/>
      <c r="M53" s="9"/>
      <c r="N53" s="9">
        <f t="shared" si="12"/>
        <v>0</v>
      </c>
      <c r="O53" s="9"/>
      <c r="P53" s="10"/>
      <c r="Q53" s="10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33</v>
      </c>
      <c r="C54" s="2">
        <v>2.451</v>
      </c>
      <c r="D54" s="2">
        <f t="shared" si="7"/>
        <v>8.8236</v>
      </c>
      <c r="E54" s="3">
        <f t="shared" si="8"/>
        <v>4.7643628509719225</v>
      </c>
      <c r="F54" s="2">
        <f t="shared" si="10"/>
        <v>1.465399999999999</v>
      </c>
      <c r="G54" s="3">
        <v>5.96</v>
      </c>
      <c r="H54" s="4">
        <f t="shared" si="9"/>
        <v>35.76</v>
      </c>
      <c r="I54" s="4">
        <v>225</v>
      </c>
      <c r="J54" s="3">
        <f t="shared" si="11"/>
        <v>0</v>
      </c>
      <c r="K54" s="9"/>
      <c r="L54" s="9"/>
      <c r="M54" s="9"/>
      <c r="N54" s="9">
        <f t="shared" si="12"/>
        <v>0</v>
      </c>
      <c r="O54" s="9"/>
      <c r="P54" s="10"/>
      <c r="Q54" s="10"/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74</v>
      </c>
      <c r="C55" s="2">
        <v>2.404</v>
      </c>
      <c r="D55" s="2">
        <f t="shared" si="7"/>
        <v>8.6544</v>
      </c>
      <c r="E55" s="3">
        <f t="shared" si="8"/>
        <v>4.673002159827214</v>
      </c>
      <c r="F55" s="2">
        <f t="shared" si="2"/>
        <v>1.634599999999999</v>
      </c>
      <c r="G55" s="3">
        <v>5.97</v>
      </c>
      <c r="H55" s="4">
        <f t="shared" si="9"/>
        <v>35.82</v>
      </c>
      <c r="I55" s="4">
        <v>225</v>
      </c>
      <c r="J55" s="3">
        <f t="shared" si="11"/>
        <v>0</v>
      </c>
      <c r="K55" s="9"/>
      <c r="L55" s="9"/>
      <c r="M55" s="9"/>
      <c r="N55" s="9">
        <f t="shared" si="12"/>
        <v>0</v>
      </c>
      <c r="O55" s="9"/>
      <c r="P55" s="10"/>
      <c r="Q55" s="10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38</v>
      </c>
      <c r="C56" s="2">
        <v>2.364</v>
      </c>
      <c r="D56" s="2">
        <f t="shared" si="0"/>
        <v>8.5104</v>
      </c>
      <c r="E56" s="3">
        <f t="shared" si="1"/>
        <v>4.59524838012959</v>
      </c>
      <c r="F56" s="2">
        <f t="shared" si="10"/>
        <v>1.778599999999999</v>
      </c>
      <c r="G56" s="3">
        <v>6.56</v>
      </c>
      <c r="H56" s="4">
        <f t="shared" si="3"/>
        <v>39.36</v>
      </c>
      <c r="I56" s="4">
        <v>225</v>
      </c>
      <c r="J56" s="3">
        <f t="shared" si="4"/>
        <v>0</v>
      </c>
      <c r="K56" s="9"/>
      <c r="L56" s="9"/>
      <c r="M56" s="9"/>
      <c r="N56" s="9">
        <f t="shared" si="5"/>
        <v>0</v>
      </c>
      <c r="O56" s="9"/>
      <c r="P56" s="10"/>
      <c r="Q56" s="10"/>
      <c r="R56" s="9"/>
      <c r="S56" s="9"/>
      <c r="T56" s="9">
        <f t="shared" si="6"/>
        <v>0</v>
      </c>
      <c r="U56" s="10"/>
      <c r="V56" s="9"/>
    </row>
    <row r="57" spans="1:22" ht="12.75">
      <c r="A57" s="1">
        <v>55</v>
      </c>
      <c r="B57" t="s">
        <v>40</v>
      </c>
      <c r="C57" s="2">
        <v>2.286</v>
      </c>
      <c r="D57" s="2">
        <f t="shared" si="7"/>
        <v>8.2296</v>
      </c>
      <c r="E57" s="3">
        <f t="shared" si="8"/>
        <v>4.443628509719222</v>
      </c>
      <c r="F57" s="2">
        <f t="shared" si="2"/>
        <v>2.0594</v>
      </c>
      <c r="G57" s="3">
        <v>6.02</v>
      </c>
      <c r="H57" s="4">
        <f t="shared" si="9"/>
        <v>36.12</v>
      </c>
      <c r="I57" s="4">
        <v>225</v>
      </c>
      <c r="J57" s="3">
        <f>K57/100</f>
        <v>0</v>
      </c>
      <c r="K57" s="9"/>
      <c r="L57" s="9"/>
      <c r="M57" s="9"/>
      <c r="N57" s="9">
        <f>O57-M57</f>
        <v>0</v>
      </c>
      <c r="O57" s="9"/>
      <c r="P57" s="10"/>
      <c r="Q57" s="10"/>
      <c r="R57" s="9"/>
      <c r="S57" s="9"/>
      <c r="T57" s="9">
        <f>R57-S57</f>
        <v>0</v>
      </c>
      <c r="U57" s="10"/>
      <c r="V57" s="9"/>
    </row>
    <row r="58" spans="1:22" ht="12.75">
      <c r="A58" s="1">
        <v>56</v>
      </c>
      <c r="B58" t="s">
        <v>42</v>
      </c>
      <c r="C58" s="2">
        <v>2.285</v>
      </c>
      <c r="D58" s="2">
        <f t="shared" si="7"/>
        <v>8.226</v>
      </c>
      <c r="E58" s="3">
        <f t="shared" si="8"/>
        <v>4.4416846652267825</v>
      </c>
      <c r="F58" s="2">
        <f t="shared" si="10"/>
        <v>2.062999999999999</v>
      </c>
      <c r="G58" s="3">
        <v>5.39</v>
      </c>
      <c r="H58" s="4">
        <f t="shared" si="9"/>
        <v>32.339999999999996</v>
      </c>
      <c r="I58" s="4">
        <v>225</v>
      </c>
      <c r="J58" s="3">
        <f>K58/100</f>
        <v>0</v>
      </c>
      <c r="K58" s="9"/>
      <c r="L58" s="9"/>
      <c r="M58" s="9"/>
      <c r="N58" s="9">
        <f>O58-M58</f>
        <v>0</v>
      </c>
      <c r="O58" s="9"/>
      <c r="P58" s="10"/>
      <c r="Q58" s="10"/>
      <c r="R58" s="9"/>
      <c r="S58" s="9"/>
      <c r="T58" s="9">
        <f>R58-S58</f>
        <v>0</v>
      </c>
      <c r="U58" s="10"/>
      <c r="V58" s="9"/>
    </row>
    <row r="59" spans="1:22" ht="12.75">
      <c r="A59" s="1">
        <v>57</v>
      </c>
      <c r="B59" t="s">
        <v>41</v>
      </c>
      <c r="C59" s="2">
        <v>2.274</v>
      </c>
      <c r="D59" s="2">
        <f t="shared" si="7"/>
        <v>8.1864</v>
      </c>
      <c r="E59" s="3">
        <f t="shared" si="8"/>
        <v>4.420302375809936</v>
      </c>
      <c r="F59" s="2">
        <f t="shared" si="2"/>
        <v>2.102599999999999</v>
      </c>
      <c r="G59" s="3">
        <v>4.95</v>
      </c>
      <c r="H59" s="4">
        <f t="shared" si="9"/>
        <v>29.700000000000003</v>
      </c>
      <c r="I59" s="4">
        <v>225</v>
      </c>
      <c r="J59" s="3">
        <f>K59/100</f>
        <v>0</v>
      </c>
      <c r="K59" s="9"/>
      <c r="L59" s="9"/>
      <c r="M59" s="9"/>
      <c r="N59" s="9">
        <f>O59-M59</f>
        <v>0</v>
      </c>
      <c r="O59" s="9"/>
      <c r="P59" s="10"/>
      <c r="Q59" s="10"/>
      <c r="R59" s="9"/>
      <c r="S59" s="9"/>
      <c r="T59" s="9">
        <f>R59-S59</f>
        <v>0</v>
      </c>
      <c r="U59" s="10"/>
      <c r="V59" s="9"/>
    </row>
    <row r="60" spans="1:8" ht="12.75">
      <c r="A60" s="1">
        <v>58</v>
      </c>
      <c r="C60" s="2"/>
      <c r="D60" s="2"/>
      <c r="E60" s="3"/>
      <c r="F60" s="2">
        <f t="shared" si="10"/>
        <v>10.289</v>
      </c>
      <c r="G60" s="3"/>
      <c r="H60" s="4"/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V70"/>
  <sheetViews>
    <sheetView workbookViewId="0" topLeftCell="A1">
      <selection activeCell="A15" activeCellId="2" sqref="A22:IV22 A16:IV16 A15:IV15"/>
    </sheetView>
  </sheetViews>
  <sheetFormatPr defaultColWidth="11.421875" defaultRowHeight="12.75"/>
  <sheetData>
    <row r="1" spans="2:22" ht="15.75">
      <c r="B1" t="s">
        <v>0</v>
      </c>
      <c r="C1" s="11" t="s">
        <v>72</v>
      </c>
      <c r="D1" s="2"/>
      <c r="E1" s="3"/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2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Q2" s="10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3.267</v>
      </c>
      <c r="D3" s="2">
        <f aca="true" t="shared" si="0" ref="D3:D34">C3*3.6</f>
        <v>11.7612</v>
      </c>
      <c r="E3" s="3">
        <f aca="true" t="shared" si="1" ref="E3:E34">D3/1.852</f>
        <v>6.3505399568034555</v>
      </c>
      <c r="F3" s="2">
        <f aca="true" t="shared" si="2" ref="F3:F34">11.761-D3</f>
        <v>-0.00020000000000131024</v>
      </c>
      <c r="G3" s="3">
        <v>8.68</v>
      </c>
      <c r="H3" s="4">
        <f aca="true" t="shared" si="3" ref="H3:H34">G3*6</f>
        <v>52.08</v>
      </c>
      <c r="I3" s="4">
        <v>225</v>
      </c>
      <c r="J3" s="3">
        <f aca="true" t="shared" si="4" ref="J3:J34">K3/100</f>
        <v>6.483</v>
      </c>
      <c r="K3" s="9">
        <v>648.3</v>
      </c>
      <c r="L3" s="9">
        <v>77.6</v>
      </c>
      <c r="M3" s="9">
        <v>11.7</v>
      </c>
      <c r="N3" s="9">
        <f aca="true" t="shared" si="5" ref="N3:N34">O3-M3</f>
        <v>27.3</v>
      </c>
      <c r="O3" s="9">
        <v>39</v>
      </c>
      <c r="P3" s="10">
        <v>3.5</v>
      </c>
      <c r="Q3" s="10">
        <v>0.57</v>
      </c>
      <c r="R3" s="9">
        <v>49.7</v>
      </c>
      <c r="S3" s="9">
        <v>40</v>
      </c>
      <c r="T3" s="9">
        <f aca="true" t="shared" si="6" ref="T3:T34">R3-S3</f>
        <v>9.700000000000003</v>
      </c>
      <c r="U3" s="10">
        <v>3.77</v>
      </c>
      <c r="V3" s="9">
        <v>56.6</v>
      </c>
    </row>
    <row r="4" spans="1:22" ht="12.75">
      <c r="A4" s="1">
        <v>2</v>
      </c>
      <c r="B4" t="s">
        <v>8</v>
      </c>
      <c r="C4" s="2">
        <v>3.237</v>
      </c>
      <c r="D4" s="2">
        <f t="shared" si="0"/>
        <v>11.6532</v>
      </c>
      <c r="E4" s="3">
        <f t="shared" si="1"/>
        <v>6.292224622030237</v>
      </c>
      <c r="F4" s="2">
        <f t="shared" si="2"/>
        <v>0.10779999999999923</v>
      </c>
      <c r="G4" s="3">
        <v>8.79</v>
      </c>
      <c r="H4" s="4">
        <f t="shared" si="3"/>
        <v>52.739999999999995</v>
      </c>
      <c r="I4" s="4">
        <v>225</v>
      </c>
      <c r="J4" s="3">
        <f t="shared" si="4"/>
        <v>6.38</v>
      </c>
      <c r="K4" s="9">
        <v>638</v>
      </c>
      <c r="L4" s="9">
        <v>78.8</v>
      </c>
      <c r="M4" s="9">
        <v>11.8</v>
      </c>
      <c r="N4" s="9">
        <f t="shared" si="5"/>
        <v>28.2</v>
      </c>
      <c r="O4" s="9">
        <v>40</v>
      </c>
      <c r="P4" s="10">
        <v>3.56</v>
      </c>
      <c r="Q4" s="10">
        <v>0.57</v>
      </c>
      <c r="R4" s="9">
        <v>54.3</v>
      </c>
      <c r="S4" s="9">
        <v>40.8</v>
      </c>
      <c r="T4" s="9">
        <f t="shared" si="6"/>
        <v>13.5</v>
      </c>
      <c r="U4" s="10">
        <v>4.73</v>
      </c>
      <c r="V4" s="9">
        <v>71</v>
      </c>
    </row>
    <row r="5" spans="1:22" ht="12.75">
      <c r="A5" s="1">
        <v>3</v>
      </c>
      <c r="B5" t="s">
        <v>9</v>
      </c>
      <c r="C5" s="2">
        <v>3.104</v>
      </c>
      <c r="D5" s="2">
        <f t="shared" si="0"/>
        <v>11.1744</v>
      </c>
      <c r="E5" s="3">
        <f t="shared" si="1"/>
        <v>6.033693304535637</v>
      </c>
      <c r="F5" s="2">
        <f t="shared" si="2"/>
        <v>0.5865999999999989</v>
      </c>
      <c r="G5" s="3">
        <v>8.27</v>
      </c>
      <c r="H5" s="4">
        <f t="shared" si="3"/>
        <v>49.62</v>
      </c>
      <c r="I5" s="4">
        <v>225</v>
      </c>
      <c r="J5" s="3">
        <f t="shared" si="4"/>
        <v>5.794</v>
      </c>
      <c r="K5" s="9">
        <v>579.4</v>
      </c>
      <c r="L5" s="9">
        <v>87.7</v>
      </c>
      <c r="M5" s="9">
        <v>13.3</v>
      </c>
      <c r="N5" s="9">
        <f t="shared" si="5"/>
        <v>26.599999999999998</v>
      </c>
      <c r="O5" s="9">
        <v>39.9</v>
      </c>
      <c r="P5" s="10">
        <v>3.41</v>
      </c>
      <c r="Q5" s="10">
        <v>0.57</v>
      </c>
      <c r="R5" s="9">
        <v>66.5</v>
      </c>
      <c r="S5" s="9">
        <v>40.2</v>
      </c>
      <c r="T5" s="9">
        <f t="shared" si="6"/>
        <v>26.299999999999997</v>
      </c>
      <c r="U5" s="10">
        <v>5.71</v>
      </c>
      <c r="V5" s="9">
        <v>85.6</v>
      </c>
    </row>
    <row r="6" spans="1:22" ht="12.75">
      <c r="A6" s="1">
        <v>4</v>
      </c>
      <c r="B6" t="s">
        <v>10</v>
      </c>
      <c r="C6" s="2">
        <v>3.082</v>
      </c>
      <c r="D6" s="2">
        <f t="shared" si="0"/>
        <v>11.0952</v>
      </c>
      <c r="E6" s="3">
        <f t="shared" si="1"/>
        <v>5.990928725701943</v>
      </c>
      <c r="F6" s="2">
        <f t="shared" si="2"/>
        <v>0.6657999999999991</v>
      </c>
      <c r="G6" s="3">
        <v>8.8</v>
      </c>
      <c r="H6" s="4">
        <f t="shared" si="3"/>
        <v>52.800000000000004</v>
      </c>
      <c r="I6" s="4">
        <v>225</v>
      </c>
      <c r="J6" s="3">
        <f t="shared" si="4"/>
        <v>5.922999999999999</v>
      </c>
      <c r="K6" s="9">
        <v>592.3</v>
      </c>
      <c r="L6" s="9">
        <v>91.1</v>
      </c>
      <c r="M6" s="9">
        <v>9.7</v>
      </c>
      <c r="N6" s="9">
        <f t="shared" si="5"/>
        <v>31.099999999999998</v>
      </c>
      <c r="O6" s="9">
        <v>40.8</v>
      </c>
      <c r="P6" s="10">
        <v>3.49</v>
      </c>
      <c r="Q6" s="10">
        <v>0.53</v>
      </c>
      <c r="R6" s="9">
        <v>61.5</v>
      </c>
      <c r="S6" s="9">
        <v>42.2</v>
      </c>
      <c r="T6" s="9">
        <f t="shared" si="6"/>
        <v>19.299999999999997</v>
      </c>
      <c r="U6" s="10">
        <v>3.64</v>
      </c>
      <c r="V6" s="9">
        <v>54.7</v>
      </c>
    </row>
    <row r="7" spans="1:22" ht="12.75">
      <c r="A7" s="1">
        <v>5</v>
      </c>
      <c r="B7" t="s">
        <v>82</v>
      </c>
      <c r="C7" s="2">
        <v>3.047</v>
      </c>
      <c r="D7" s="2">
        <f t="shared" si="0"/>
        <v>10.9692</v>
      </c>
      <c r="E7" s="3">
        <f t="shared" si="1"/>
        <v>5.922894168466523</v>
      </c>
      <c r="F7" s="2">
        <f t="shared" si="2"/>
        <v>0.7917999999999985</v>
      </c>
      <c r="G7" s="3">
        <v>6</v>
      </c>
      <c r="H7" s="4">
        <f t="shared" si="3"/>
        <v>36</v>
      </c>
      <c r="I7" s="4">
        <v>225</v>
      </c>
      <c r="J7" s="3">
        <f t="shared" si="4"/>
        <v>5.446000000000001</v>
      </c>
      <c r="K7" s="9">
        <v>544.6</v>
      </c>
      <c r="L7" s="9">
        <v>82.4</v>
      </c>
      <c r="M7" s="9">
        <v>11.1</v>
      </c>
      <c r="N7" s="9">
        <f t="shared" si="5"/>
        <v>20.5</v>
      </c>
      <c r="O7" s="9">
        <v>31.6</v>
      </c>
      <c r="P7" s="10">
        <v>3.13</v>
      </c>
      <c r="Q7" s="10">
        <v>0.56</v>
      </c>
      <c r="R7" s="9">
        <v>53.5</v>
      </c>
      <c r="S7" s="9">
        <v>37.5</v>
      </c>
      <c r="T7" s="9">
        <f t="shared" si="6"/>
        <v>16</v>
      </c>
      <c r="U7" s="10">
        <v>3.06</v>
      </c>
      <c r="V7" s="9">
        <v>45.8</v>
      </c>
    </row>
    <row r="8" spans="1:22" ht="12.75">
      <c r="A8" s="1">
        <v>6</v>
      </c>
      <c r="B8" t="s">
        <v>45</v>
      </c>
      <c r="C8" s="2">
        <v>3.038</v>
      </c>
      <c r="D8" s="2">
        <f t="shared" si="0"/>
        <v>10.9368</v>
      </c>
      <c r="E8" s="3">
        <f t="shared" si="1"/>
        <v>5.905399568034557</v>
      </c>
      <c r="F8" s="2">
        <f t="shared" si="2"/>
        <v>0.8241999999999994</v>
      </c>
      <c r="G8" s="3">
        <v>5.84</v>
      </c>
      <c r="H8" s="4">
        <f t="shared" si="3"/>
        <v>35.04</v>
      </c>
      <c r="I8" s="4">
        <v>225</v>
      </c>
      <c r="J8" s="3">
        <f t="shared" si="4"/>
        <v>5.426</v>
      </c>
      <c r="K8" s="9">
        <v>542.6</v>
      </c>
      <c r="L8" s="9">
        <v>81</v>
      </c>
      <c r="M8" s="9">
        <v>11.8</v>
      </c>
      <c r="N8" s="9">
        <f t="shared" si="5"/>
        <v>17.9</v>
      </c>
      <c r="O8" s="9">
        <v>29.7</v>
      </c>
      <c r="P8" s="10">
        <v>3.17</v>
      </c>
      <c r="Q8" s="10">
        <v>0.55</v>
      </c>
      <c r="R8" s="9">
        <v>57.8</v>
      </c>
      <c r="S8" s="9">
        <v>36.8</v>
      </c>
      <c r="T8" s="9">
        <f t="shared" si="6"/>
        <v>21</v>
      </c>
      <c r="U8" s="10">
        <v>4.12</v>
      </c>
      <c r="V8" s="9">
        <v>61.8</v>
      </c>
    </row>
    <row r="9" spans="1:22" ht="12.75">
      <c r="A9" s="1">
        <v>7</v>
      </c>
      <c r="B9" t="s">
        <v>14</v>
      </c>
      <c r="C9" s="2">
        <v>3.019</v>
      </c>
      <c r="D9" s="2">
        <f t="shared" si="0"/>
        <v>10.868400000000001</v>
      </c>
      <c r="E9" s="3">
        <f t="shared" si="1"/>
        <v>5.868466522678186</v>
      </c>
      <c r="F9" s="2">
        <f t="shared" si="2"/>
        <v>0.8925999999999981</v>
      </c>
      <c r="G9" s="3">
        <v>6.38</v>
      </c>
      <c r="H9" s="4">
        <f t="shared" si="3"/>
        <v>38.28</v>
      </c>
      <c r="I9" s="4">
        <v>225</v>
      </c>
      <c r="J9" s="3">
        <f t="shared" si="4"/>
        <v>5.358</v>
      </c>
      <c r="K9" s="9">
        <v>535.8</v>
      </c>
      <c r="L9" s="9">
        <v>77.8</v>
      </c>
      <c r="M9" s="9">
        <v>16.2</v>
      </c>
      <c r="N9" s="9">
        <f t="shared" si="5"/>
        <v>21.000000000000004</v>
      </c>
      <c r="O9" s="9">
        <v>37.2</v>
      </c>
      <c r="P9" s="10">
        <v>3.44</v>
      </c>
      <c r="Q9" s="10">
        <v>0.59</v>
      </c>
      <c r="R9" s="9">
        <v>53.6</v>
      </c>
      <c r="S9" s="9">
        <v>38.3</v>
      </c>
      <c r="T9" s="9">
        <f t="shared" si="6"/>
        <v>15.300000000000004</v>
      </c>
      <c r="U9" s="10">
        <v>3.33</v>
      </c>
      <c r="V9" s="9">
        <v>50</v>
      </c>
    </row>
    <row r="10" spans="1:22" ht="12.75">
      <c r="A10" s="1">
        <v>8</v>
      </c>
      <c r="B10" t="s">
        <v>12</v>
      </c>
      <c r="C10" s="2">
        <v>2.972</v>
      </c>
      <c r="D10" s="2">
        <f t="shared" si="0"/>
        <v>10.6992</v>
      </c>
      <c r="E10" s="3">
        <f t="shared" si="1"/>
        <v>5.7771058315334765</v>
      </c>
      <c r="F10" s="2">
        <f t="shared" si="2"/>
        <v>1.0617999999999999</v>
      </c>
      <c r="G10" s="3">
        <v>5.55</v>
      </c>
      <c r="H10" s="4">
        <f t="shared" si="3"/>
        <v>33.3</v>
      </c>
      <c r="I10" s="4">
        <v>225</v>
      </c>
      <c r="J10" s="3">
        <f t="shared" si="4"/>
        <v>5.073</v>
      </c>
      <c r="K10" s="9">
        <v>507.3</v>
      </c>
      <c r="L10" s="9">
        <v>81.4</v>
      </c>
      <c r="M10" s="9">
        <v>13.3</v>
      </c>
      <c r="N10" s="9">
        <f t="shared" si="5"/>
        <v>19.900000000000002</v>
      </c>
      <c r="O10" s="9">
        <v>33.2</v>
      </c>
      <c r="P10" s="10">
        <v>2.94</v>
      </c>
      <c r="Q10" s="10">
        <v>0.57</v>
      </c>
      <c r="R10" s="9">
        <v>48.9</v>
      </c>
      <c r="S10" s="9">
        <v>38.6</v>
      </c>
      <c r="T10" s="9">
        <f t="shared" si="6"/>
        <v>10.299999999999997</v>
      </c>
      <c r="U10" s="10">
        <v>1.83</v>
      </c>
      <c r="V10" s="9">
        <v>27.4</v>
      </c>
    </row>
    <row r="11" spans="1:22" ht="12.75">
      <c r="A11" s="1">
        <v>9</v>
      </c>
      <c r="B11" t="s">
        <v>11</v>
      </c>
      <c r="C11" s="2">
        <v>2.97</v>
      </c>
      <c r="D11" s="2">
        <f t="shared" si="0"/>
        <v>10.692</v>
      </c>
      <c r="E11" s="3">
        <f t="shared" si="1"/>
        <v>5.773218142548596</v>
      </c>
      <c r="F11" s="2">
        <f t="shared" si="2"/>
        <v>1.068999999999999</v>
      </c>
      <c r="G11" s="3">
        <v>7.17</v>
      </c>
      <c r="H11" s="4">
        <f t="shared" si="3"/>
        <v>43.019999999999996</v>
      </c>
      <c r="I11" s="4">
        <v>225</v>
      </c>
      <c r="J11" s="3">
        <f t="shared" si="4"/>
        <v>5.685</v>
      </c>
      <c r="K11" s="9">
        <v>568.5</v>
      </c>
      <c r="L11" s="9">
        <v>84.3</v>
      </c>
      <c r="M11" s="9">
        <v>16.2</v>
      </c>
      <c r="N11" s="9">
        <f t="shared" si="5"/>
        <v>24.000000000000004</v>
      </c>
      <c r="O11" s="9">
        <v>40.2</v>
      </c>
      <c r="P11" s="10">
        <v>3.42</v>
      </c>
      <c r="Q11" s="10">
        <v>0.49</v>
      </c>
      <c r="R11" s="9">
        <v>60.3</v>
      </c>
      <c r="S11" s="9">
        <v>41</v>
      </c>
      <c r="T11" s="9">
        <f t="shared" si="6"/>
        <v>19.299999999999997</v>
      </c>
      <c r="U11" s="10">
        <v>5</v>
      </c>
      <c r="V11" s="9">
        <v>75</v>
      </c>
    </row>
    <row r="12" spans="1:22" ht="12.75">
      <c r="A12" s="1">
        <v>10</v>
      </c>
      <c r="B12" t="s">
        <v>67</v>
      </c>
      <c r="C12" s="2">
        <v>2.927</v>
      </c>
      <c r="D12" s="2">
        <f t="shared" si="0"/>
        <v>10.5372</v>
      </c>
      <c r="E12" s="3">
        <f t="shared" si="1"/>
        <v>5.68963282937365</v>
      </c>
      <c r="F12" s="2">
        <f t="shared" si="2"/>
        <v>1.2237999999999989</v>
      </c>
      <c r="G12" s="3">
        <v>7.77</v>
      </c>
      <c r="H12" s="4">
        <f t="shared" si="3"/>
        <v>46.62</v>
      </c>
      <c r="I12" s="4">
        <v>240</v>
      </c>
      <c r="J12" s="3">
        <f t="shared" si="4"/>
        <v>5.327000000000001</v>
      </c>
      <c r="K12" s="9">
        <v>532.7</v>
      </c>
      <c r="L12" s="9">
        <v>86.4</v>
      </c>
      <c r="M12" s="9">
        <v>22.4</v>
      </c>
      <c r="N12" s="9">
        <f t="shared" si="5"/>
        <v>21.4</v>
      </c>
      <c r="O12" s="9">
        <v>43.8</v>
      </c>
      <c r="P12" s="10">
        <v>3.67</v>
      </c>
      <c r="Q12" s="10">
        <v>0.52</v>
      </c>
      <c r="R12" s="9">
        <v>61.7</v>
      </c>
      <c r="S12" s="9">
        <v>44.1</v>
      </c>
      <c r="T12" s="9">
        <f t="shared" si="6"/>
        <v>17.6</v>
      </c>
      <c r="U12" s="10">
        <v>5.57</v>
      </c>
      <c r="V12" s="9">
        <v>89.1</v>
      </c>
    </row>
    <row r="13" spans="1:22" ht="12.75">
      <c r="A13" s="1">
        <v>11</v>
      </c>
      <c r="B13" t="s">
        <v>16</v>
      </c>
      <c r="C13" s="2">
        <v>2.923</v>
      </c>
      <c r="D13" s="2">
        <f t="shared" si="0"/>
        <v>10.5228</v>
      </c>
      <c r="E13" s="3">
        <f t="shared" si="1"/>
        <v>5.6818574514038875</v>
      </c>
      <c r="F13" s="2">
        <f t="shared" si="2"/>
        <v>1.238199999999999</v>
      </c>
      <c r="G13" s="3">
        <v>5.7</v>
      </c>
      <c r="H13" s="4">
        <f t="shared" si="3"/>
        <v>34.2</v>
      </c>
      <c r="I13" s="4">
        <v>225</v>
      </c>
      <c r="J13" s="3">
        <f t="shared" si="4"/>
        <v>4.857</v>
      </c>
      <c r="K13" s="9">
        <v>485.7</v>
      </c>
      <c r="L13" s="9">
        <v>79.4</v>
      </c>
      <c r="M13" s="9">
        <v>14.2</v>
      </c>
      <c r="N13" s="9">
        <f t="shared" si="5"/>
        <v>15</v>
      </c>
      <c r="O13" s="9">
        <v>29.2</v>
      </c>
      <c r="P13" s="10">
        <v>2.95</v>
      </c>
      <c r="Q13" s="10">
        <v>0.59</v>
      </c>
      <c r="R13" s="9">
        <v>53</v>
      </c>
      <c r="S13" s="9">
        <v>35.2</v>
      </c>
      <c r="T13" s="9">
        <f t="shared" si="6"/>
        <v>17.799999999999997</v>
      </c>
      <c r="U13" s="10">
        <v>4.24</v>
      </c>
      <c r="V13" s="9">
        <v>63.6</v>
      </c>
    </row>
    <row r="14" spans="1:22" ht="12.75">
      <c r="A14" s="1">
        <v>12</v>
      </c>
      <c r="B14" t="s">
        <v>81</v>
      </c>
      <c r="C14" s="2">
        <v>2.911</v>
      </c>
      <c r="D14" s="2">
        <f t="shared" si="0"/>
        <v>10.4796</v>
      </c>
      <c r="E14" s="3">
        <f t="shared" si="1"/>
        <v>5.6585313174946</v>
      </c>
      <c r="F14" s="2">
        <f t="shared" si="2"/>
        <v>1.2813999999999997</v>
      </c>
      <c r="G14" s="3">
        <v>5.36</v>
      </c>
      <c r="H14" s="4">
        <f t="shared" si="3"/>
        <v>32.160000000000004</v>
      </c>
      <c r="I14" s="4">
        <v>225</v>
      </c>
      <c r="J14" s="3">
        <f t="shared" si="4"/>
        <v>4.849</v>
      </c>
      <c r="K14" s="9">
        <v>484.9</v>
      </c>
      <c r="L14" s="9">
        <v>83.3</v>
      </c>
      <c r="M14" s="9">
        <v>12.1</v>
      </c>
      <c r="N14" s="9">
        <f t="shared" si="5"/>
        <v>19.5</v>
      </c>
      <c r="O14" s="9">
        <v>31.6</v>
      </c>
      <c r="P14" s="10">
        <v>2.89</v>
      </c>
      <c r="Q14" s="10">
        <v>0.57</v>
      </c>
      <c r="R14" s="9">
        <v>50.7</v>
      </c>
      <c r="S14" s="9">
        <v>37.7</v>
      </c>
      <c r="T14" s="9">
        <f t="shared" si="6"/>
        <v>13</v>
      </c>
      <c r="U14" s="10">
        <v>2.46</v>
      </c>
      <c r="V14" s="9">
        <v>36.9</v>
      </c>
    </row>
    <row r="15" spans="1:22" ht="12.75">
      <c r="A15" s="1">
        <v>13</v>
      </c>
      <c r="B15" t="s">
        <v>88</v>
      </c>
      <c r="C15" s="2">
        <v>2.909</v>
      </c>
      <c r="D15" s="2">
        <f t="shared" si="0"/>
        <v>10.4724</v>
      </c>
      <c r="E15" s="3">
        <f t="shared" si="1"/>
        <v>5.654643628509719</v>
      </c>
      <c r="F15" s="2">
        <f t="shared" si="2"/>
        <v>1.2885999999999989</v>
      </c>
      <c r="G15" s="3">
        <v>7.42</v>
      </c>
      <c r="H15" s="4">
        <f t="shared" si="3"/>
        <v>44.519999999999996</v>
      </c>
      <c r="I15" s="4">
        <v>135</v>
      </c>
      <c r="J15" s="3">
        <f t="shared" si="4"/>
        <v>4.83</v>
      </c>
      <c r="K15" s="15">
        <v>483</v>
      </c>
      <c r="L15" s="4">
        <v>77.8</v>
      </c>
      <c r="M15" s="4">
        <v>17.6</v>
      </c>
      <c r="N15" s="4">
        <f t="shared" si="5"/>
        <v>23.699999999999996</v>
      </c>
      <c r="O15" s="4">
        <v>41.3</v>
      </c>
      <c r="P15" s="3">
        <v>3.05</v>
      </c>
      <c r="Q15" s="3">
        <v>0.58</v>
      </c>
      <c r="R15" s="9"/>
      <c r="S15" s="9"/>
      <c r="T15" s="9">
        <f t="shared" si="6"/>
        <v>0</v>
      </c>
      <c r="U15" s="10"/>
      <c r="V15" s="9"/>
    </row>
    <row r="16" spans="1:22" ht="12.75">
      <c r="A16" s="1">
        <v>14</v>
      </c>
      <c r="B16" t="s">
        <v>89</v>
      </c>
      <c r="C16" s="2">
        <v>2.906</v>
      </c>
      <c r="D16" s="2">
        <f t="shared" si="0"/>
        <v>10.4616</v>
      </c>
      <c r="E16" s="3">
        <f t="shared" si="1"/>
        <v>5.6488120950323975</v>
      </c>
      <c r="F16" s="2">
        <f t="shared" si="2"/>
        <v>1.2993999999999986</v>
      </c>
      <c r="G16" s="3">
        <v>6.31</v>
      </c>
      <c r="H16" s="4">
        <f t="shared" si="3"/>
        <v>37.86</v>
      </c>
      <c r="I16" s="4">
        <v>135</v>
      </c>
      <c r="J16" s="3">
        <f t="shared" si="4"/>
        <v>4.8180000000000005</v>
      </c>
      <c r="K16" s="15">
        <v>481.8</v>
      </c>
      <c r="L16" s="4">
        <v>83.5</v>
      </c>
      <c r="M16" s="4">
        <v>14</v>
      </c>
      <c r="N16" s="4">
        <f t="shared" si="5"/>
        <v>22</v>
      </c>
      <c r="O16" s="4">
        <v>36</v>
      </c>
      <c r="P16" s="3">
        <v>2.94</v>
      </c>
      <c r="Q16" s="3">
        <v>0.59</v>
      </c>
      <c r="R16" s="9"/>
      <c r="S16" s="9"/>
      <c r="T16" s="9">
        <f t="shared" si="6"/>
        <v>0</v>
      </c>
      <c r="U16" s="10"/>
      <c r="V16" s="9"/>
    </row>
    <row r="17" spans="1:22" ht="12.75">
      <c r="A17" s="1">
        <v>15</v>
      </c>
      <c r="B17" t="s">
        <v>13</v>
      </c>
      <c r="C17" s="2">
        <v>2.904</v>
      </c>
      <c r="D17" s="2">
        <f t="shared" si="0"/>
        <v>10.4544</v>
      </c>
      <c r="E17" s="3">
        <f t="shared" si="1"/>
        <v>5.644924406047516</v>
      </c>
      <c r="F17" s="2">
        <f t="shared" si="2"/>
        <v>1.3065999999999995</v>
      </c>
      <c r="G17" s="3">
        <v>5.73</v>
      </c>
      <c r="H17" s="4">
        <f t="shared" si="3"/>
        <v>34.38</v>
      </c>
      <c r="I17" s="4">
        <v>225</v>
      </c>
      <c r="J17" s="3">
        <f t="shared" si="4"/>
        <v>4.854</v>
      </c>
      <c r="K17" s="9">
        <v>485.4</v>
      </c>
      <c r="L17" s="9">
        <v>82.2</v>
      </c>
      <c r="M17" s="9">
        <v>14.9</v>
      </c>
      <c r="N17" s="9">
        <f t="shared" si="5"/>
        <v>16.799999999999997</v>
      </c>
      <c r="O17" s="9">
        <v>31.7</v>
      </c>
      <c r="P17" s="10">
        <v>2.92</v>
      </c>
      <c r="Q17" s="10">
        <v>0.56</v>
      </c>
      <c r="R17" s="9">
        <v>50.3</v>
      </c>
      <c r="S17" s="9">
        <v>36.4</v>
      </c>
      <c r="T17" s="9">
        <f t="shared" si="6"/>
        <v>13.899999999999999</v>
      </c>
      <c r="U17" s="10">
        <v>3.12</v>
      </c>
      <c r="V17" s="9">
        <v>46.8</v>
      </c>
    </row>
    <row r="18" spans="1:22" ht="12.75">
      <c r="A18" s="1">
        <v>16</v>
      </c>
      <c r="B18" t="s">
        <v>71</v>
      </c>
      <c r="C18" s="2">
        <v>2.902</v>
      </c>
      <c r="D18" s="2">
        <f t="shared" si="0"/>
        <v>10.4472</v>
      </c>
      <c r="E18" s="3">
        <f t="shared" si="1"/>
        <v>5.641036717062635</v>
      </c>
      <c r="F18" s="2">
        <f t="shared" si="2"/>
        <v>1.3137999999999987</v>
      </c>
      <c r="G18" s="3">
        <v>8.5</v>
      </c>
      <c r="H18" s="4">
        <f t="shared" si="3"/>
        <v>51</v>
      </c>
      <c r="I18" s="4">
        <v>225</v>
      </c>
      <c r="J18" s="3">
        <f t="shared" si="4"/>
        <v>5.067</v>
      </c>
      <c r="K18" s="9">
        <v>506.7</v>
      </c>
      <c r="L18" s="9">
        <v>95.8</v>
      </c>
      <c r="M18" s="9">
        <v>17.1</v>
      </c>
      <c r="N18" s="9">
        <f t="shared" si="5"/>
        <v>31.5</v>
      </c>
      <c r="O18" s="9">
        <v>48.6</v>
      </c>
      <c r="P18" s="10">
        <v>3.68</v>
      </c>
      <c r="Q18" s="10">
        <v>0.58</v>
      </c>
      <c r="R18" s="9">
        <v>76.2</v>
      </c>
      <c r="S18" s="9">
        <v>47.4</v>
      </c>
      <c r="T18" s="9">
        <f t="shared" si="6"/>
        <v>28.800000000000004</v>
      </c>
      <c r="U18" s="10">
        <v>6.83</v>
      </c>
      <c r="V18" s="9">
        <v>102.5</v>
      </c>
    </row>
    <row r="19" spans="1:22" ht="12.75">
      <c r="A19" s="1">
        <v>17</v>
      </c>
      <c r="B19" t="s">
        <v>79</v>
      </c>
      <c r="C19" s="2">
        <v>2.902</v>
      </c>
      <c r="D19" s="2">
        <f t="shared" si="0"/>
        <v>10.4472</v>
      </c>
      <c r="E19" s="3">
        <f t="shared" si="1"/>
        <v>5.641036717062635</v>
      </c>
      <c r="F19" s="2">
        <f t="shared" si="2"/>
        <v>1.3137999999999987</v>
      </c>
      <c r="G19" s="3">
        <v>5.2</v>
      </c>
      <c r="H19" s="4">
        <f t="shared" si="3"/>
        <v>31.200000000000003</v>
      </c>
      <c r="I19" s="4">
        <v>225</v>
      </c>
      <c r="J19" s="3">
        <f t="shared" si="4"/>
        <v>4.829</v>
      </c>
      <c r="K19" s="9">
        <v>482.9</v>
      </c>
      <c r="L19" s="9">
        <v>81.8</v>
      </c>
      <c r="M19" s="9">
        <v>12.7</v>
      </c>
      <c r="N19" s="9">
        <f t="shared" si="5"/>
        <v>17.3</v>
      </c>
      <c r="O19" s="9">
        <v>30</v>
      </c>
      <c r="P19" s="10">
        <v>2.93</v>
      </c>
      <c r="Q19" s="10">
        <v>0.56</v>
      </c>
      <c r="R19" s="9">
        <v>54.9</v>
      </c>
      <c r="S19" s="9">
        <v>37</v>
      </c>
      <c r="T19" s="9">
        <f t="shared" si="6"/>
        <v>17.9</v>
      </c>
      <c r="U19" s="10">
        <v>3.55</v>
      </c>
      <c r="V19" s="9">
        <v>53.2</v>
      </c>
    </row>
    <row r="20" spans="1:22" ht="12.75">
      <c r="A20" s="1">
        <v>18</v>
      </c>
      <c r="B20" t="s">
        <v>90</v>
      </c>
      <c r="C20" s="2">
        <v>2.898</v>
      </c>
      <c r="D20" s="2">
        <f t="shared" si="0"/>
        <v>10.4328</v>
      </c>
      <c r="E20" s="3">
        <f t="shared" si="1"/>
        <v>5.633261339092872</v>
      </c>
      <c r="F20" s="2">
        <f t="shared" si="2"/>
        <v>1.328199999999999</v>
      </c>
      <c r="G20" s="3">
        <v>5.34</v>
      </c>
      <c r="H20" s="4">
        <f t="shared" si="3"/>
        <v>32.04</v>
      </c>
      <c r="I20" s="4">
        <v>135</v>
      </c>
      <c r="J20" s="3">
        <f t="shared" si="4"/>
        <v>4.853</v>
      </c>
      <c r="K20" s="15">
        <v>485.3</v>
      </c>
      <c r="L20" s="4">
        <v>80.3</v>
      </c>
      <c r="M20" s="4">
        <v>13.6</v>
      </c>
      <c r="N20" s="4">
        <f t="shared" si="5"/>
        <v>21.9</v>
      </c>
      <c r="O20" s="4">
        <v>35.5</v>
      </c>
      <c r="P20" s="3">
        <v>2.72</v>
      </c>
      <c r="Q20" s="3">
        <v>0.54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18</v>
      </c>
      <c r="C21" s="2">
        <v>2.892</v>
      </c>
      <c r="D21" s="2">
        <f t="shared" si="0"/>
        <v>10.4112</v>
      </c>
      <c r="E21" s="3">
        <f t="shared" si="1"/>
        <v>5.621598272138228</v>
      </c>
      <c r="F21" s="2">
        <f t="shared" si="2"/>
        <v>1.3498</v>
      </c>
      <c r="G21" s="3">
        <v>5.13</v>
      </c>
      <c r="H21" s="4">
        <f t="shared" si="3"/>
        <v>30.78</v>
      </c>
      <c r="I21" s="4">
        <v>225</v>
      </c>
      <c r="J21" s="3">
        <f t="shared" si="4"/>
        <v>0</v>
      </c>
      <c r="K21" s="9"/>
      <c r="L21" s="9"/>
      <c r="M21" s="9"/>
      <c r="N21" s="9">
        <f t="shared" si="5"/>
        <v>0</v>
      </c>
      <c r="O21" s="9"/>
      <c r="P21" s="10"/>
      <c r="Q21" s="10"/>
      <c r="R21" s="9"/>
      <c r="S21" s="9"/>
      <c r="T21" s="9">
        <f t="shared" si="6"/>
        <v>0</v>
      </c>
      <c r="U21" s="10"/>
      <c r="V21" s="9"/>
    </row>
    <row r="22" spans="1:22" ht="12.75">
      <c r="A22" s="1">
        <v>20</v>
      </c>
      <c r="B22" t="s">
        <v>87</v>
      </c>
      <c r="C22" s="2">
        <v>2.892</v>
      </c>
      <c r="D22" s="2">
        <f t="shared" si="0"/>
        <v>10.4112</v>
      </c>
      <c r="E22" s="3">
        <f t="shared" si="1"/>
        <v>5.621598272138228</v>
      </c>
      <c r="F22" s="2">
        <f t="shared" si="2"/>
        <v>1.3498</v>
      </c>
      <c r="G22" s="3">
        <v>6</v>
      </c>
      <c r="H22" s="4">
        <f t="shared" si="3"/>
        <v>36</v>
      </c>
      <c r="I22" s="4">
        <v>135</v>
      </c>
      <c r="J22" s="3">
        <f t="shared" si="4"/>
        <v>4.82</v>
      </c>
      <c r="K22" s="15">
        <v>482</v>
      </c>
      <c r="L22" s="4">
        <v>85.1</v>
      </c>
      <c r="M22" s="4">
        <v>14.2</v>
      </c>
      <c r="N22" s="4">
        <f t="shared" si="5"/>
        <v>21.3</v>
      </c>
      <c r="O22" s="4">
        <v>35.5</v>
      </c>
      <c r="P22" s="3">
        <v>2.89</v>
      </c>
      <c r="Q22" s="3">
        <v>0.56</v>
      </c>
      <c r="R22" s="9"/>
      <c r="S22" s="9"/>
      <c r="T22" s="9">
        <f t="shared" si="6"/>
        <v>0</v>
      </c>
      <c r="U22" s="10"/>
      <c r="V22" s="9"/>
    </row>
    <row r="23" spans="1:22" ht="12.75">
      <c r="A23" s="1">
        <v>21</v>
      </c>
      <c r="B23" t="s">
        <v>17</v>
      </c>
      <c r="C23" s="2">
        <v>2.888</v>
      </c>
      <c r="D23" s="2">
        <f t="shared" si="0"/>
        <v>10.3968</v>
      </c>
      <c r="E23" s="3">
        <f t="shared" si="1"/>
        <v>5.613822894168466</v>
      </c>
      <c r="F23" s="2">
        <f t="shared" si="2"/>
        <v>1.3641999999999985</v>
      </c>
      <c r="G23" s="3">
        <v>4.77</v>
      </c>
      <c r="H23" s="4">
        <f t="shared" si="3"/>
        <v>28.619999999999997</v>
      </c>
      <c r="I23" s="4">
        <v>225</v>
      </c>
      <c r="J23" s="3">
        <f t="shared" si="4"/>
        <v>4.797</v>
      </c>
      <c r="K23" s="9">
        <v>479.7</v>
      </c>
      <c r="L23" s="9">
        <v>76.1</v>
      </c>
      <c r="M23" s="9">
        <v>14.2</v>
      </c>
      <c r="N23" s="9">
        <f t="shared" si="5"/>
        <v>15.5</v>
      </c>
      <c r="O23" s="9">
        <v>29.7</v>
      </c>
      <c r="P23" s="10">
        <v>2.76</v>
      </c>
      <c r="Q23" s="10">
        <v>0.54</v>
      </c>
      <c r="R23" s="9">
        <v>42.9</v>
      </c>
      <c r="S23" s="9">
        <v>36.5</v>
      </c>
      <c r="T23" s="9">
        <f t="shared" si="6"/>
        <v>6.399999999999999</v>
      </c>
      <c r="U23" s="10">
        <v>1.31</v>
      </c>
      <c r="V23" s="9">
        <v>19.7</v>
      </c>
    </row>
    <row r="24" spans="1:22" ht="12.75">
      <c r="A24" s="1">
        <v>22</v>
      </c>
      <c r="B24" t="s">
        <v>86</v>
      </c>
      <c r="C24" s="2">
        <v>2.887</v>
      </c>
      <c r="D24" s="2">
        <f t="shared" si="0"/>
        <v>10.3932</v>
      </c>
      <c r="E24" s="3">
        <f t="shared" si="1"/>
        <v>5.611879049676026</v>
      </c>
      <c r="F24" s="2">
        <f t="shared" si="2"/>
        <v>1.367799999999999</v>
      </c>
      <c r="G24" s="3">
        <v>6.06</v>
      </c>
      <c r="H24" s="4">
        <f t="shared" si="3"/>
        <v>36.36</v>
      </c>
      <c r="I24" s="4">
        <v>135</v>
      </c>
      <c r="J24" s="3">
        <f t="shared" si="4"/>
        <v>4.893</v>
      </c>
      <c r="K24" s="15">
        <v>489.3</v>
      </c>
      <c r="L24" s="4">
        <v>82.4</v>
      </c>
      <c r="M24" s="4">
        <v>10.7</v>
      </c>
      <c r="N24" s="4">
        <f t="shared" si="5"/>
        <v>24.3</v>
      </c>
      <c r="O24" s="4">
        <v>35</v>
      </c>
      <c r="P24" s="3">
        <v>2.89</v>
      </c>
      <c r="Q24" s="3">
        <v>0.53</v>
      </c>
      <c r="R24" s="9">
        <v>60.3</v>
      </c>
      <c r="S24" s="9">
        <v>37.2</v>
      </c>
      <c r="T24" s="9">
        <f t="shared" si="6"/>
        <v>23.099999999999994</v>
      </c>
      <c r="U24" s="10">
        <v>4.04</v>
      </c>
      <c r="V24" s="9">
        <v>60.6</v>
      </c>
    </row>
    <row r="25" spans="1:22" ht="12.75">
      <c r="A25" s="1">
        <v>23</v>
      </c>
      <c r="B25" s="5" t="s">
        <v>15</v>
      </c>
      <c r="C25" s="6">
        <v>2.882</v>
      </c>
      <c r="D25" s="2">
        <f t="shared" si="0"/>
        <v>10.375200000000001</v>
      </c>
      <c r="E25" s="7">
        <f t="shared" si="1"/>
        <v>5.602159827213823</v>
      </c>
      <c r="F25" s="2">
        <f t="shared" si="2"/>
        <v>1.385799999999998</v>
      </c>
      <c r="G25" s="3">
        <v>5.91</v>
      </c>
      <c r="H25" s="4">
        <f t="shared" si="3"/>
        <v>35.46</v>
      </c>
      <c r="I25" s="4">
        <v>225</v>
      </c>
      <c r="J25" s="3">
        <f t="shared" si="4"/>
        <v>4.97</v>
      </c>
      <c r="K25" s="9">
        <v>497</v>
      </c>
      <c r="L25" s="9">
        <v>84.5</v>
      </c>
      <c r="M25" s="9">
        <v>14.6</v>
      </c>
      <c r="N25" s="9">
        <f t="shared" si="5"/>
        <v>19.6</v>
      </c>
      <c r="O25" s="9">
        <v>34.2</v>
      </c>
      <c r="P25" s="10">
        <v>2.87</v>
      </c>
      <c r="Q25" s="10">
        <v>0.51</v>
      </c>
      <c r="R25" s="9">
        <v>50.6</v>
      </c>
      <c r="S25" s="9">
        <v>36.2</v>
      </c>
      <c r="T25" s="9">
        <f t="shared" si="6"/>
        <v>14.399999999999999</v>
      </c>
      <c r="U25" s="10">
        <v>3.67</v>
      </c>
      <c r="V25" s="9">
        <v>55</v>
      </c>
    </row>
    <row r="26" spans="1:22" ht="12.75">
      <c r="A26" s="1">
        <v>24</v>
      </c>
      <c r="B26" t="s">
        <v>85</v>
      </c>
      <c r="C26" s="2">
        <v>2.879</v>
      </c>
      <c r="D26" s="2">
        <f t="shared" si="0"/>
        <v>10.3644</v>
      </c>
      <c r="E26" s="3">
        <f t="shared" si="1"/>
        <v>5.596328293736501</v>
      </c>
      <c r="F26" s="2">
        <f t="shared" si="2"/>
        <v>1.3965999999999994</v>
      </c>
      <c r="G26" s="3">
        <v>5.98</v>
      </c>
      <c r="H26" s="4">
        <f t="shared" si="3"/>
        <v>35.88</v>
      </c>
      <c r="I26" s="4">
        <v>225</v>
      </c>
      <c r="J26" s="3">
        <f t="shared" si="4"/>
        <v>4.831</v>
      </c>
      <c r="K26" s="9">
        <v>483.1</v>
      </c>
      <c r="L26" s="9">
        <v>82.4</v>
      </c>
      <c r="M26" s="9">
        <v>14.6</v>
      </c>
      <c r="N26" s="9">
        <f t="shared" si="5"/>
        <v>20.4</v>
      </c>
      <c r="O26" s="9">
        <v>35</v>
      </c>
      <c r="P26" s="10">
        <v>2.88</v>
      </c>
      <c r="Q26" s="10">
        <v>0.54</v>
      </c>
      <c r="R26" s="9">
        <v>60.3</v>
      </c>
      <c r="S26" s="9">
        <v>37.5</v>
      </c>
      <c r="T26" s="9">
        <f t="shared" si="6"/>
        <v>22.799999999999997</v>
      </c>
      <c r="U26" s="10">
        <v>4.04</v>
      </c>
      <c r="V26" s="9">
        <v>60.6</v>
      </c>
    </row>
    <row r="27" spans="1:22" ht="12.75">
      <c r="A27" s="1">
        <v>25</v>
      </c>
      <c r="B27" t="s">
        <v>83</v>
      </c>
      <c r="C27" s="2">
        <v>2.872</v>
      </c>
      <c r="D27" s="2">
        <f t="shared" si="0"/>
        <v>10.3392</v>
      </c>
      <c r="E27" s="3">
        <f t="shared" si="1"/>
        <v>5.582721382289416</v>
      </c>
      <c r="F27" s="2">
        <f t="shared" si="2"/>
        <v>1.4217999999999993</v>
      </c>
      <c r="G27" s="3">
        <v>5.94</v>
      </c>
      <c r="H27" s="4">
        <f t="shared" si="3"/>
        <v>35.64</v>
      </c>
      <c r="I27" s="4">
        <v>225</v>
      </c>
      <c r="J27" s="3">
        <f t="shared" si="4"/>
        <v>4.854</v>
      </c>
      <c r="K27">
        <v>485.4</v>
      </c>
      <c r="L27">
        <v>86.8</v>
      </c>
      <c r="M27">
        <v>12</v>
      </c>
      <c r="N27" s="9">
        <f t="shared" si="5"/>
        <v>23.1</v>
      </c>
      <c r="O27">
        <v>35.1</v>
      </c>
      <c r="P27">
        <v>2.98</v>
      </c>
      <c r="Q27">
        <v>0.54</v>
      </c>
      <c r="R27">
        <v>55.9</v>
      </c>
      <c r="S27">
        <v>37.2</v>
      </c>
      <c r="T27" s="9">
        <f t="shared" si="6"/>
        <v>18.699999999999996</v>
      </c>
      <c r="U27">
        <v>4.78</v>
      </c>
      <c r="V27">
        <v>71.7</v>
      </c>
    </row>
    <row r="28" spans="1:22" ht="12.75">
      <c r="A28" s="1">
        <v>26</v>
      </c>
      <c r="B28" t="s">
        <v>26</v>
      </c>
      <c r="C28" s="2">
        <v>2.872</v>
      </c>
      <c r="D28" s="2">
        <f t="shared" si="0"/>
        <v>10.3392</v>
      </c>
      <c r="E28" s="3">
        <f t="shared" si="1"/>
        <v>5.582721382289416</v>
      </c>
      <c r="F28" s="2">
        <f t="shared" si="2"/>
        <v>1.4217999999999993</v>
      </c>
      <c r="G28" s="3">
        <v>7.47</v>
      </c>
      <c r="H28" s="4">
        <f t="shared" si="3"/>
        <v>44.82</v>
      </c>
      <c r="I28" s="4">
        <v>225</v>
      </c>
      <c r="J28" s="3">
        <f t="shared" si="4"/>
        <v>5.1610000000000005</v>
      </c>
      <c r="K28" s="9">
        <v>516.1</v>
      </c>
      <c r="L28" s="9">
        <v>93.8</v>
      </c>
      <c r="M28" s="9">
        <v>13.3</v>
      </c>
      <c r="N28" s="9">
        <f t="shared" si="5"/>
        <v>25.400000000000002</v>
      </c>
      <c r="O28" s="9">
        <v>38.7</v>
      </c>
      <c r="P28" s="10">
        <v>3.42</v>
      </c>
      <c r="Q28" s="10">
        <v>0.5</v>
      </c>
      <c r="R28" s="9">
        <v>81</v>
      </c>
      <c r="S28" s="9">
        <v>39.5</v>
      </c>
      <c r="T28" s="9">
        <f t="shared" si="6"/>
        <v>41.5</v>
      </c>
      <c r="U28" s="10">
        <v>9.18</v>
      </c>
      <c r="V28" s="9">
        <v>137.6</v>
      </c>
    </row>
    <row r="29" spans="1:22" ht="12.75">
      <c r="A29" s="1">
        <v>27</v>
      </c>
      <c r="B29" t="s">
        <v>24</v>
      </c>
      <c r="C29" s="2">
        <v>2.861</v>
      </c>
      <c r="D29" s="2">
        <f t="shared" si="0"/>
        <v>10.299600000000002</v>
      </c>
      <c r="E29" s="3">
        <f t="shared" si="1"/>
        <v>5.561339092872571</v>
      </c>
      <c r="F29" s="2">
        <f t="shared" si="2"/>
        <v>1.4613999999999976</v>
      </c>
      <c r="G29" s="3">
        <v>6.67</v>
      </c>
      <c r="H29" s="4">
        <f t="shared" si="3"/>
        <v>40.019999999999996</v>
      </c>
      <c r="I29" s="4">
        <v>225</v>
      </c>
      <c r="J29" s="3">
        <f t="shared" si="4"/>
        <v>0</v>
      </c>
      <c r="K29" s="9"/>
      <c r="L29" s="9"/>
      <c r="M29" s="9"/>
      <c r="N29" s="9">
        <f t="shared" si="5"/>
        <v>0</v>
      </c>
      <c r="O29" s="9"/>
      <c r="P29" s="10"/>
      <c r="Q29" s="10"/>
      <c r="R29" s="9"/>
      <c r="S29" s="9"/>
      <c r="T29" s="9">
        <f t="shared" si="6"/>
        <v>0</v>
      </c>
      <c r="U29" s="10"/>
      <c r="V29" s="9"/>
    </row>
    <row r="30" spans="1:22" ht="12.75">
      <c r="A30" s="1">
        <v>28</v>
      </c>
      <c r="B30" t="s">
        <v>70</v>
      </c>
      <c r="C30" s="2">
        <v>2.86</v>
      </c>
      <c r="D30" s="2">
        <f t="shared" si="0"/>
        <v>10.296</v>
      </c>
      <c r="E30" s="3">
        <f t="shared" si="1"/>
        <v>5.559395248380129</v>
      </c>
      <c r="F30" s="2">
        <f t="shared" si="2"/>
        <v>1.4649999999999999</v>
      </c>
      <c r="G30" s="3">
        <v>7.42</v>
      </c>
      <c r="H30" s="4">
        <f t="shared" si="3"/>
        <v>44.519999999999996</v>
      </c>
      <c r="I30" s="4">
        <v>225</v>
      </c>
      <c r="J30" s="3">
        <f t="shared" si="4"/>
        <v>5.013999999999999</v>
      </c>
      <c r="K30" s="9">
        <v>501.4</v>
      </c>
      <c r="L30" s="9">
        <v>101.7</v>
      </c>
      <c r="M30" s="9">
        <v>11.8</v>
      </c>
      <c r="N30" s="9">
        <f t="shared" si="5"/>
        <v>23.999999999999996</v>
      </c>
      <c r="O30" s="9">
        <v>35.8</v>
      </c>
      <c r="P30" s="10">
        <v>3.41</v>
      </c>
      <c r="Q30" s="10">
        <v>0.53</v>
      </c>
      <c r="R30" s="9">
        <v>91.6</v>
      </c>
      <c r="S30" s="9">
        <v>37.2</v>
      </c>
      <c r="T30" s="9">
        <f t="shared" si="6"/>
        <v>54.39999999999999</v>
      </c>
      <c r="U30" s="10">
        <v>11.96</v>
      </c>
      <c r="V30" s="9">
        <v>179.4</v>
      </c>
    </row>
    <row r="31" spans="1:22" ht="12.75">
      <c r="A31" s="1">
        <v>29</v>
      </c>
      <c r="B31" t="s">
        <v>22</v>
      </c>
      <c r="C31" s="2">
        <v>2.857</v>
      </c>
      <c r="D31" s="2">
        <f t="shared" si="0"/>
        <v>10.285200000000001</v>
      </c>
      <c r="E31" s="3">
        <f t="shared" si="1"/>
        <v>5.5535637149028085</v>
      </c>
      <c r="F31" s="2">
        <f t="shared" si="2"/>
        <v>1.4757999999999978</v>
      </c>
      <c r="G31" s="3">
        <v>5.75</v>
      </c>
      <c r="H31" s="4">
        <f t="shared" si="3"/>
        <v>34.5</v>
      </c>
      <c r="I31" s="4">
        <v>225</v>
      </c>
      <c r="J31" s="3">
        <f t="shared" si="4"/>
        <v>0</v>
      </c>
      <c r="K31" s="9"/>
      <c r="L31" s="9"/>
      <c r="M31" s="9"/>
      <c r="N31" s="9">
        <f t="shared" si="5"/>
        <v>0</v>
      </c>
      <c r="O31" s="9"/>
      <c r="P31" s="10"/>
      <c r="Q31" s="10"/>
      <c r="R31" s="9"/>
      <c r="S31" s="9"/>
      <c r="T31" s="9">
        <f t="shared" si="6"/>
        <v>0</v>
      </c>
      <c r="U31" s="10"/>
      <c r="V31" s="9"/>
    </row>
    <row r="32" spans="1:22" ht="12.75">
      <c r="A32" s="1">
        <v>30</v>
      </c>
      <c r="B32" t="s">
        <v>25</v>
      </c>
      <c r="C32" s="2">
        <v>2.851</v>
      </c>
      <c r="D32" s="2">
        <f t="shared" si="0"/>
        <v>10.2636</v>
      </c>
      <c r="E32" s="3">
        <f t="shared" si="1"/>
        <v>5.541900647948164</v>
      </c>
      <c r="F32" s="2">
        <f t="shared" si="2"/>
        <v>1.497399999999999</v>
      </c>
      <c r="G32" s="3">
        <v>4.56</v>
      </c>
      <c r="H32" s="4">
        <f t="shared" si="3"/>
        <v>27.36</v>
      </c>
      <c r="I32" s="4">
        <v>225</v>
      </c>
      <c r="J32" s="3">
        <f t="shared" si="4"/>
        <v>4.604</v>
      </c>
      <c r="K32" s="9">
        <v>460.4</v>
      </c>
      <c r="L32" s="9">
        <v>79</v>
      </c>
      <c r="M32" s="9">
        <v>13.3</v>
      </c>
      <c r="N32" s="9">
        <f t="shared" si="5"/>
        <v>12.3</v>
      </c>
      <c r="O32" s="9">
        <v>25.6</v>
      </c>
      <c r="P32" s="10">
        <v>2.84</v>
      </c>
      <c r="Q32" s="10">
        <v>0.57</v>
      </c>
      <c r="R32" s="9">
        <v>49.3</v>
      </c>
      <c r="S32" s="9">
        <v>24.5</v>
      </c>
      <c r="T32" s="9">
        <f t="shared" si="6"/>
        <v>24.799999999999997</v>
      </c>
      <c r="U32" s="10">
        <v>6.04</v>
      </c>
      <c r="V32" s="9">
        <v>90.6</v>
      </c>
    </row>
    <row r="33" spans="1:22" ht="12.75">
      <c r="A33" s="1">
        <v>31</v>
      </c>
      <c r="B33" t="s">
        <v>84</v>
      </c>
      <c r="C33" s="2">
        <v>2.851</v>
      </c>
      <c r="D33" s="2">
        <f t="shared" si="0"/>
        <v>10.2636</v>
      </c>
      <c r="E33" s="3">
        <f t="shared" si="1"/>
        <v>5.541900647948164</v>
      </c>
      <c r="F33" s="2">
        <f t="shared" si="2"/>
        <v>1.497399999999999</v>
      </c>
      <c r="G33" s="3">
        <v>5.85</v>
      </c>
      <c r="H33" s="4">
        <f t="shared" si="3"/>
        <v>35.099999999999994</v>
      </c>
      <c r="I33" s="4">
        <v>225</v>
      </c>
      <c r="J33" s="3">
        <f t="shared" si="4"/>
        <v>4.702</v>
      </c>
      <c r="K33" s="9">
        <v>470.2</v>
      </c>
      <c r="L33" s="9">
        <v>86.8</v>
      </c>
      <c r="M33" s="9">
        <v>12</v>
      </c>
      <c r="N33" s="9">
        <f t="shared" si="5"/>
        <v>23.1</v>
      </c>
      <c r="O33" s="9">
        <v>35.1</v>
      </c>
      <c r="P33" s="10">
        <v>2.95</v>
      </c>
      <c r="Q33" s="10">
        <v>0.56</v>
      </c>
      <c r="R33" s="9">
        <v>55.8</v>
      </c>
      <c r="S33" s="9">
        <v>37.3</v>
      </c>
      <c r="T33" s="9">
        <f t="shared" si="6"/>
        <v>18.5</v>
      </c>
      <c r="U33" s="10">
        <v>4.71</v>
      </c>
      <c r="V33" s="9">
        <v>70.6</v>
      </c>
    </row>
    <row r="34" spans="1:22" ht="12.75">
      <c r="A34" s="1">
        <v>32</v>
      </c>
      <c r="B34" t="s">
        <v>78</v>
      </c>
      <c r="C34" s="2">
        <v>2.845</v>
      </c>
      <c r="D34" s="2">
        <f t="shared" si="0"/>
        <v>10.242</v>
      </c>
      <c r="E34" s="3">
        <f t="shared" si="1"/>
        <v>5.5302375809935205</v>
      </c>
      <c r="F34" s="2">
        <f t="shared" si="2"/>
        <v>1.5189999999999984</v>
      </c>
      <c r="G34" s="3">
        <v>5.67</v>
      </c>
      <c r="H34" s="4">
        <f t="shared" si="3"/>
        <v>34.019999999999996</v>
      </c>
      <c r="I34" s="4">
        <v>225</v>
      </c>
      <c r="J34" s="3">
        <f t="shared" si="4"/>
        <v>4.644</v>
      </c>
      <c r="K34" s="9">
        <v>464.4</v>
      </c>
      <c r="L34" s="9">
        <v>87.4</v>
      </c>
      <c r="M34" s="9">
        <v>11.6</v>
      </c>
      <c r="N34" s="9">
        <f t="shared" si="5"/>
        <v>20.9</v>
      </c>
      <c r="O34" s="9">
        <v>32.5</v>
      </c>
      <c r="P34" s="10">
        <v>2.97</v>
      </c>
      <c r="Q34" s="10">
        <v>0.59</v>
      </c>
      <c r="R34" s="9">
        <v>56.8</v>
      </c>
      <c r="S34" s="9">
        <v>35.1</v>
      </c>
      <c r="T34" s="9">
        <f t="shared" si="6"/>
        <v>21.699999999999996</v>
      </c>
      <c r="U34" s="10">
        <v>5.56</v>
      </c>
      <c r="V34" s="9">
        <v>83.4</v>
      </c>
    </row>
    <row r="35" spans="1:22" ht="12.75">
      <c r="A35" s="1">
        <v>33</v>
      </c>
      <c r="B35" t="s">
        <v>19</v>
      </c>
      <c r="C35" s="2">
        <v>2.837</v>
      </c>
      <c r="D35" s="2">
        <f aca="true" t="shared" si="7" ref="D35:D60">C35*3.6</f>
        <v>10.2132</v>
      </c>
      <c r="E35" s="3">
        <f aca="true" t="shared" si="8" ref="E35:E60">D35/1.852</f>
        <v>5.514686825053996</v>
      </c>
      <c r="F35" s="2">
        <f aca="true" t="shared" si="9" ref="F35:F60">11.761-D35</f>
        <v>1.5477999999999987</v>
      </c>
      <c r="G35" s="3">
        <v>4.95</v>
      </c>
      <c r="H35" s="4">
        <f aca="true" t="shared" si="10" ref="H35:H59">G35*6</f>
        <v>29.700000000000003</v>
      </c>
      <c r="I35" s="4">
        <v>225</v>
      </c>
      <c r="J35" s="3">
        <f aca="true" t="shared" si="11" ref="J35:J59">K35/100</f>
        <v>4.743</v>
      </c>
      <c r="K35" s="9">
        <v>474.3</v>
      </c>
      <c r="L35" s="9">
        <v>78.7</v>
      </c>
      <c r="M35" s="9">
        <v>14.5</v>
      </c>
      <c r="N35" s="9">
        <f aca="true" t="shared" si="12" ref="N35:N59">O35-M35</f>
        <v>16.9</v>
      </c>
      <c r="O35" s="9">
        <v>31.4</v>
      </c>
      <c r="P35" s="10">
        <v>2.74</v>
      </c>
      <c r="Q35" s="10">
        <v>0.51</v>
      </c>
      <c r="R35" s="9">
        <v>42.4</v>
      </c>
      <c r="S35" s="9">
        <v>38</v>
      </c>
      <c r="T35" s="9">
        <f aca="true" t="shared" si="13" ref="T35:T59">R35-S35</f>
        <v>4.399999999999999</v>
      </c>
      <c r="U35" s="10">
        <v>0.64</v>
      </c>
      <c r="V35" s="9">
        <v>9.5</v>
      </c>
    </row>
    <row r="36" spans="1:22" ht="12.75">
      <c r="A36" s="1">
        <v>34</v>
      </c>
      <c r="B36" t="s">
        <v>21</v>
      </c>
      <c r="C36" s="2">
        <v>2.832</v>
      </c>
      <c r="D36" s="2">
        <f t="shared" si="7"/>
        <v>10.1952</v>
      </c>
      <c r="E36" s="3">
        <f t="shared" si="8"/>
        <v>5.504967602591792</v>
      </c>
      <c r="F36" s="2">
        <f t="shared" si="9"/>
        <v>1.5657999999999994</v>
      </c>
      <c r="G36" s="3">
        <v>6.56</v>
      </c>
      <c r="H36" s="4">
        <f t="shared" si="10"/>
        <v>39.36</v>
      </c>
      <c r="I36" s="4">
        <v>225</v>
      </c>
      <c r="J36" s="3">
        <f t="shared" si="11"/>
        <v>4.763999999999999</v>
      </c>
      <c r="K36" s="9">
        <v>476.4</v>
      </c>
      <c r="L36" s="9">
        <v>93.8</v>
      </c>
      <c r="M36" s="9">
        <v>13.6</v>
      </c>
      <c r="N36" s="9">
        <f t="shared" si="12"/>
        <v>25.799999999999997</v>
      </c>
      <c r="O36" s="9">
        <v>39.4</v>
      </c>
      <c r="P36" s="10">
        <v>3.02</v>
      </c>
      <c r="Q36" s="10">
        <v>0.53</v>
      </c>
      <c r="R36" s="9">
        <v>64.9</v>
      </c>
      <c r="S36" s="9">
        <v>41.4</v>
      </c>
      <c r="T36" s="9">
        <f t="shared" si="13"/>
        <v>23.500000000000007</v>
      </c>
      <c r="U36" s="10">
        <v>5.17</v>
      </c>
      <c r="V36" s="9">
        <v>77.5</v>
      </c>
    </row>
    <row r="37" spans="1:22" ht="12.75">
      <c r="A37" s="1">
        <v>35</v>
      </c>
      <c r="B37" t="s">
        <v>54</v>
      </c>
      <c r="C37" s="2">
        <v>2.822</v>
      </c>
      <c r="D37" s="2">
        <f t="shared" si="7"/>
        <v>10.1592</v>
      </c>
      <c r="E37" s="3">
        <f t="shared" si="8"/>
        <v>5.485529157667386</v>
      </c>
      <c r="F37" s="2">
        <f t="shared" si="9"/>
        <v>1.601799999999999</v>
      </c>
      <c r="G37" s="3">
        <v>6.04</v>
      </c>
      <c r="H37" s="4">
        <f t="shared" si="10"/>
        <v>36.24</v>
      </c>
      <c r="I37" s="4">
        <v>225</v>
      </c>
      <c r="J37" s="3">
        <f t="shared" si="11"/>
        <v>4.837</v>
      </c>
      <c r="K37" s="9">
        <v>483.7</v>
      </c>
      <c r="L37" s="9">
        <v>87.7</v>
      </c>
      <c r="M37" s="9">
        <v>12.6</v>
      </c>
      <c r="N37" s="9">
        <f t="shared" si="12"/>
        <v>20.699999999999996</v>
      </c>
      <c r="O37" s="9">
        <v>33.3</v>
      </c>
      <c r="P37" s="10">
        <v>2.86</v>
      </c>
      <c r="Q37" s="10">
        <v>0.5</v>
      </c>
      <c r="R37" s="9">
        <v>52.7</v>
      </c>
      <c r="S37" s="9">
        <v>36.4</v>
      </c>
      <c r="T37" s="9">
        <f t="shared" si="13"/>
        <v>16.300000000000004</v>
      </c>
      <c r="U37" s="10">
        <v>4</v>
      </c>
      <c r="V37" s="9">
        <v>59.9</v>
      </c>
    </row>
    <row r="38" spans="1:22" ht="12.75">
      <c r="A38" s="1">
        <v>36</v>
      </c>
      <c r="B38" t="s">
        <v>29</v>
      </c>
      <c r="C38" s="2">
        <v>2.82</v>
      </c>
      <c r="D38" s="2">
        <f t="shared" si="7"/>
        <v>10.152</v>
      </c>
      <c r="E38" s="3">
        <f t="shared" si="8"/>
        <v>5.481641468682505</v>
      </c>
      <c r="F38" s="2">
        <f t="shared" si="9"/>
        <v>1.609</v>
      </c>
      <c r="G38" s="3">
        <v>5.54</v>
      </c>
      <c r="H38" s="4">
        <f t="shared" si="10"/>
        <v>33.24</v>
      </c>
      <c r="I38" s="4">
        <v>225</v>
      </c>
      <c r="J38" s="3">
        <f t="shared" si="11"/>
        <v>4.53</v>
      </c>
      <c r="K38" s="9">
        <v>453</v>
      </c>
      <c r="L38" s="9">
        <v>87.6</v>
      </c>
      <c r="M38" s="9">
        <v>11.8</v>
      </c>
      <c r="N38" s="9">
        <f t="shared" si="12"/>
        <v>20.7</v>
      </c>
      <c r="O38" s="9">
        <v>32.5</v>
      </c>
      <c r="P38" s="10">
        <v>2.92</v>
      </c>
      <c r="Q38" s="10">
        <v>0.59</v>
      </c>
      <c r="R38" s="9">
        <v>56.2</v>
      </c>
      <c r="S38" s="9">
        <v>35.1</v>
      </c>
      <c r="T38" s="9">
        <f t="shared" si="13"/>
        <v>21.1</v>
      </c>
      <c r="U38" s="10">
        <v>5.45</v>
      </c>
      <c r="V38" s="9">
        <v>81.8</v>
      </c>
    </row>
    <row r="39" spans="1:22" ht="12.75">
      <c r="A39" s="1">
        <v>37</v>
      </c>
      <c r="B39" t="s">
        <v>30</v>
      </c>
      <c r="C39" s="2">
        <v>2.819</v>
      </c>
      <c r="D39" s="2">
        <f t="shared" si="7"/>
        <v>10.1484</v>
      </c>
      <c r="E39" s="3">
        <f t="shared" si="8"/>
        <v>5.479697624190065</v>
      </c>
      <c r="F39" s="2">
        <f t="shared" si="9"/>
        <v>1.6125999999999987</v>
      </c>
      <c r="G39" s="3">
        <v>6.47</v>
      </c>
      <c r="H39" s="4">
        <f t="shared" si="10"/>
        <v>38.82</v>
      </c>
      <c r="I39" s="4">
        <v>225</v>
      </c>
      <c r="J39" s="3">
        <f t="shared" si="11"/>
        <v>0</v>
      </c>
      <c r="K39" s="9"/>
      <c r="L39" s="9"/>
      <c r="M39" s="9"/>
      <c r="N39" s="9">
        <f t="shared" si="12"/>
        <v>0</v>
      </c>
      <c r="O39" s="9"/>
      <c r="P39" s="10"/>
      <c r="Q39" s="10"/>
      <c r="R39" s="9"/>
      <c r="S39" s="9"/>
      <c r="T39" s="9">
        <f t="shared" si="13"/>
        <v>0</v>
      </c>
      <c r="U39" s="10"/>
      <c r="V39" s="9"/>
    </row>
    <row r="40" spans="1:22" ht="12.75">
      <c r="A40" s="1">
        <v>38</v>
      </c>
      <c r="B40" t="s">
        <v>39</v>
      </c>
      <c r="C40" s="2">
        <v>2.814</v>
      </c>
      <c r="D40" s="2">
        <f t="shared" si="7"/>
        <v>10.1304</v>
      </c>
      <c r="E40" s="3">
        <f t="shared" si="8"/>
        <v>5.469978401727861</v>
      </c>
      <c r="F40" s="2">
        <f t="shared" si="9"/>
        <v>1.6305999999999994</v>
      </c>
      <c r="G40" s="3">
        <v>5.83</v>
      </c>
      <c r="H40" s="4">
        <f t="shared" si="10"/>
        <v>34.980000000000004</v>
      </c>
      <c r="I40" s="4">
        <v>225</v>
      </c>
      <c r="J40" s="3">
        <f t="shared" si="11"/>
        <v>0</v>
      </c>
      <c r="K40" s="9"/>
      <c r="L40" s="9"/>
      <c r="M40" s="9"/>
      <c r="N40" s="9">
        <f t="shared" si="12"/>
        <v>0</v>
      </c>
      <c r="O40" s="9"/>
      <c r="P40" s="10"/>
      <c r="Q40" s="10"/>
      <c r="R40" s="9"/>
      <c r="S40" s="9"/>
      <c r="T40" s="9">
        <f t="shared" si="13"/>
        <v>0</v>
      </c>
      <c r="U40" s="10"/>
      <c r="V40" s="9"/>
    </row>
    <row r="41" spans="1:22" ht="12.75">
      <c r="A41" s="1">
        <v>39</v>
      </c>
      <c r="B41" t="s">
        <v>43</v>
      </c>
      <c r="C41" s="2">
        <v>2.812</v>
      </c>
      <c r="D41" s="2">
        <f t="shared" si="7"/>
        <v>10.123199999999999</v>
      </c>
      <c r="E41" s="3">
        <f t="shared" si="8"/>
        <v>5.46609071274298</v>
      </c>
      <c r="F41" s="2">
        <f t="shared" si="9"/>
        <v>1.6378000000000004</v>
      </c>
      <c r="G41" s="3">
        <v>5.43</v>
      </c>
      <c r="H41" s="4">
        <f t="shared" si="10"/>
        <v>32.58</v>
      </c>
      <c r="I41" s="4">
        <v>225</v>
      </c>
      <c r="J41" s="3">
        <f t="shared" si="11"/>
        <v>4.581</v>
      </c>
      <c r="K41" s="9">
        <v>458.1</v>
      </c>
      <c r="L41" s="9">
        <v>84.8</v>
      </c>
      <c r="M41" s="9">
        <v>10.3</v>
      </c>
      <c r="N41" s="9">
        <f t="shared" si="12"/>
        <v>20.9</v>
      </c>
      <c r="O41" s="9">
        <v>31.2</v>
      </c>
      <c r="P41" s="10">
        <v>3.26</v>
      </c>
      <c r="Q41" s="10">
        <v>0.58</v>
      </c>
      <c r="R41" s="9">
        <v>53.2</v>
      </c>
      <c r="S41" s="9">
        <v>32.8</v>
      </c>
      <c r="T41" s="9">
        <f t="shared" si="13"/>
        <v>20.400000000000006</v>
      </c>
      <c r="U41" s="10">
        <v>5.6</v>
      </c>
      <c r="V41" s="9">
        <v>84</v>
      </c>
    </row>
    <row r="42" spans="1:22" ht="12.75">
      <c r="A42" s="1">
        <v>40</v>
      </c>
      <c r="B42" t="s">
        <v>44</v>
      </c>
      <c r="C42" s="2">
        <v>2.811</v>
      </c>
      <c r="D42" s="2">
        <f t="shared" si="7"/>
        <v>10.1196</v>
      </c>
      <c r="E42" s="3">
        <f t="shared" si="8"/>
        <v>5.464146868250539</v>
      </c>
      <c r="F42" s="2">
        <f t="shared" si="9"/>
        <v>1.641399999999999</v>
      </c>
      <c r="G42" s="3">
        <v>4.56</v>
      </c>
      <c r="H42" s="4">
        <f t="shared" si="10"/>
        <v>27.36</v>
      </c>
      <c r="I42" s="4">
        <v>225</v>
      </c>
      <c r="J42" s="3">
        <f t="shared" si="11"/>
        <v>4.563</v>
      </c>
      <c r="K42" s="9">
        <v>456.3</v>
      </c>
      <c r="L42" s="9">
        <v>82</v>
      </c>
      <c r="M42" s="9">
        <v>14.3</v>
      </c>
      <c r="N42" s="9">
        <f t="shared" si="12"/>
        <v>16.099999999999998</v>
      </c>
      <c r="O42" s="9">
        <v>30.4</v>
      </c>
      <c r="P42" s="10">
        <v>2.71</v>
      </c>
      <c r="Q42" s="10">
        <v>0.53</v>
      </c>
      <c r="R42" s="9">
        <v>42.5</v>
      </c>
      <c r="S42" s="9">
        <v>37.9</v>
      </c>
      <c r="T42" s="9">
        <f t="shared" si="13"/>
        <v>4.600000000000001</v>
      </c>
      <c r="U42" s="10">
        <v>0.73</v>
      </c>
      <c r="V42" s="9">
        <v>10.9</v>
      </c>
    </row>
    <row r="43" spans="1:22" ht="12.75">
      <c r="A43" s="1">
        <v>41</v>
      </c>
      <c r="B43" t="s">
        <v>27</v>
      </c>
      <c r="C43" s="2">
        <v>2.801</v>
      </c>
      <c r="D43" s="2">
        <f t="shared" si="7"/>
        <v>10.0836</v>
      </c>
      <c r="E43" s="3">
        <f t="shared" si="8"/>
        <v>5.444708423326134</v>
      </c>
      <c r="F43" s="2">
        <f t="shared" si="9"/>
        <v>1.6773999999999987</v>
      </c>
      <c r="G43" s="3">
        <v>5.75</v>
      </c>
      <c r="H43" s="4">
        <f t="shared" si="10"/>
        <v>34.5</v>
      </c>
      <c r="I43" s="4">
        <v>225</v>
      </c>
      <c r="J43" s="3">
        <f t="shared" si="11"/>
        <v>4.683</v>
      </c>
      <c r="K43" s="9">
        <v>468.3</v>
      </c>
      <c r="L43" s="9">
        <v>84.2</v>
      </c>
      <c r="M43" s="9">
        <v>14.2</v>
      </c>
      <c r="N43" s="9">
        <f t="shared" si="12"/>
        <v>22.599999999999998</v>
      </c>
      <c r="O43" s="9">
        <v>36.8</v>
      </c>
      <c r="P43" s="10">
        <v>2.74</v>
      </c>
      <c r="Q43" s="10">
        <v>0.51</v>
      </c>
      <c r="R43" s="9">
        <v>49.7</v>
      </c>
      <c r="S43" s="9">
        <v>40</v>
      </c>
      <c r="T43" s="9">
        <f t="shared" si="13"/>
        <v>9.700000000000003</v>
      </c>
      <c r="U43" s="10">
        <v>2.14</v>
      </c>
      <c r="V43" s="9">
        <v>32.1</v>
      </c>
    </row>
    <row r="44" spans="1:22" ht="12.75">
      <c r="A44" s="1">
        <v>42</v>
      </c>
      <c r="B44" t="s">
        <v>23</v>
      </c>
      <c r="C44" s="2">
        <v>2.793</v>
      </c>
      <c r="D44" s="2">
        <f t="shared" si="7"/>
        <v>10.0548</v>
      </c>
      <c r="E44" s="3">
        <f t="shared" si="8"/>
        <v>5.429157667386609</v>
      </c>
      <c r="F44" s="2">
        <f t="shared" si="9"/>
        <v>1.706199999999999</v>
      </c>
      <c r="G44" s="3">
        <v>5.9</v>
      </c>
      <c r="H44" s="4">
        <f t="shared" si="10"/>
        <v>35.400000000000006</v>
      </c>
      <c r="I44" s="4">
        <v>225</v>
      </c>
      <c r="J44" s="3">
        <f t="shared" si="11"/>
        <v>4.723</v>
      </c>
      <c r="K44" s="12">
        <v>472.3</v>
      </c>
      <c r="L44" s="9">
        <v>87.9</v>
      </c>
      <c r="M44" s="9">
        <v>12.8</v>
      </c>
      <c r="N44" s="9">
        <f t="shared" si="12"/>
        <v>20.499999999999996</v>
      </c>
      <c r="O44" s="9">
        <v>33.3</v>
      </c>
      <c r="P44" s="10">
        <v>2.82</v>
      </c>
      <c r="Q44" s="10">
        <v>0.5</v>
      </c>
      <c r="R44" s="9">
        <v>52.2</v>
      </c>
      <c r="S44" s="9">
        <v>36.5</v>
      </c>
      <c r="T44" s="9">
        <f t="shared" si="13"/>
        <v>15.700000000000003</v>
      </c>
      <c r="U44" s="10">
        <v>3.9</v>
      </c>
      <c r="V44" s="9">
        <v>58.5</v>
      </c>
    </row>
    <row r="45" spans="1:22" ht="12.75">
      <c r="A45" s="1">
        <v>43</v>
      </c>
      <c r="B45" t="s">
        <v>35</v>
      </c>
      <c r="C45" s="2">
        <v>2.789</v>
      </c>
      <c r="D45" s="2">
        <f t="shared" si="7"/>
        <v>10.0404</v>
      </c>
      <c r="E45" s="3">
        <f t="shared" si="8"/>
        <v>5.421382289416846</v>
      </c>
      <c r="F45" s="2">
        <f t="shared" si="9"/>
        <v>1.7205999999999992</v>
      </c>
      <c r="G45" s="3">
        <v>7.11</v>
      </c>
      <c r="H45" s="4">
        <f t="shared" si="10"/>
        <v>42.660000000000004</v>
      </c>
      <c r="I45" s="4">
        <v>225</v>
      </c>
      <c r="J45" s="3">
        <f t="shared" si="11"/>
        <v>0</v>
      </c>
      <c r="K45" s="9"/>
      <c r="L45" s="9"/>
      <c r="M45" s="9"/>
      <c r="N45" s="9">
        <f t="shared" si="12"/>
        <v>0</v>
      </c>
      <c r="O45" s="9"/>
      <c r="P45" s="10"/>
      <c r="Q45" s="10"/>
      <c r="R45" s="9"/>
      <c r="S45" s="9"/>
      <c r="T45" s="9">
        <f t="shared" si="13"/>
        <v>0</v>
      </c>
      <c r="U45" s="10"/>
      <c r="V45" s="9"/>
    </row>
    <row r="46" spans="1:22" ht="12.75">
      <c r="A46" s="1">
        <v>44</v>
      </c>
      <c r="B46" t="s">
        <v>34</v>
      </c>
      <c r="C46" s="2">
        <v>2.788</v>
      </c>
      <c r="D46" s="2">
        <f t="shared" si="7"/>
        <v>10.0368</v>
      </c>
      <c r="E46" s="3">
        <f t="shared" si="8"/>
        <v>5.419438444924405</v>
      </c>
      <c r="F46" s="2">
        <f t="shared" si="9"/>
        <v>1.7241999999999997</v>
      </c>
      <c r="G46" s="3">
        <v>6.96</v>
      </c>
      <c r="H46" s="4">
        <f t="shared" si="10"/>
        <v>41.76</v>
      </c>
      <c r="I46" s="4">
        <v>225</v>
      </c>
      <c r="J46" s="3">
        <f t="shared" si="11"/>
        <v>4.495</v>
      </c>
      <c r="K46" s="9">
        <v>449.5</v>
      </c>
      <c r="L46" s="9">
        <v>80.6</v>
      </c>
      <c r="M46" s="9">
        <v>13.3</v>
      </c>
      <c r="N46" s="9">
        <f t="shared" si="12"/>
        <v>23.400000000000002</v>
      </c>
      <c r="O46" s="9">
        <v>36.7</v>
      </c>
      <c r="P46" s="10">
        <v>2.84</v>
      </c>
      <c r="Q46" s="10">
        <v>0.54</v>
      </c>
      <c r="R46" s="9">
        <v>47.7</v>
      </c>
      <c r="S46" s="9">
        <v>39</v>
      </c>
      <c r="T46" s="9">
        <f t="shared" si="13"/>
        <v>8.700000000000003</v>
      </c>
      <c r="U46" s="10">
        <v>2.9</v>
      </c>
      <c r="V46" s="9">
        <v>43.6</v>
      </c>
    </row>
    <row r="47" spans="1:22" ht="12.75">
      <c r="A47" s="1">
        <v>45</v>
      </c>
      <c r="B47" t="s">
        <v>20</v>
      </c>
      <c r="C47" s="2">
        <v>2.784</v>
      </c>
      <c r="D47" s="2">
        <f t="shared" si="7"/>
        <v>10.0224</v>
      </c>
      <c r="E47" s="3">
        <f t="shared" si="8"/>
        <v>5.411663066954643</v>
      </c>
      <c r="F47" s="2">
        <f t="shared" si="9"/>
        <v>1.7386</v>
      </c>
      <c r="G47" s="3">
        <v>6.09</v>
      </c>
      <c r="H47" s="4">
        <f t="shared" si="10"/>
        <v>36.54</v>
      </c>
      <c r="I47" s="4">
        <v>225</v>
      </c>
      <c r="J47" s="3">
        <f t="shared" si="11"/>
        <v>4.862</v>
      </c>
      <c r="K47" s="9">
        <v>486.2</v>
      </c>
      <c r="L47" s="9">
        <v>97.9</v>
      </c>
      <c r="M47" s="9">
        <v>14.4</v>
      </c>
      <c r="N47" s="9">
        <f t="shared" si="12"/>
        <v>21.4</v>
      </c>
      <c r="O47" s="9">
        <v>35.8</v>
      </c>
      <c r="P47" s="10">
        <v>2.89</v>
      </c>
      <c r="Q47" s="10">
        <v>0.47</v>
      </c>
      <c r="R47" s="9">
        <v>63.3</v>
      </c>
      <c r="S47" s="9">
        <v>38.8</v>
      </c>
      <c r="T47" s="9">
        <f t="shared" si="13"/>
        <v>24.5</v>
      </c>
      <c r="U47" s="10">
        <v>5.53</v>
      </c>
      <c r="V47" s="9">
        <v>83</v>
      </c>
    </row>
    <row r="48" spans="1:22" ht="12.75">
      <c r="A48" s="1">
        <v>46</v>
      </c>
      <c r="B48" t="s">
        <v>80</v>
      </c>
      <c r="C48" s="2">
        <v>2.755</v>
      </c>
      <c r="D48" s="2">
        <f t="shared" si="7"/>
        <v>9.918</v>
      </c>
      <c r="E48" s="3">
        <f t="shared" si="8"/>
        <v>5.355291576673865</v>
      </c>
      <c r="F48" s="2">
        <f t="shared" si="9"/>
        <v>1.843</v>
      </c>
      <c r="G48" s="3">
        <v>5.89</v>
      </c>
      <c r="H48" s="4">
        <f t="shared" si="10"/>
        <v>35.339999999999996</v>
      </c>
      <c r="I48" s="4">
        <v>225</v>
      </c>
      <c r="J48" s="3">
        <f t="shared" si="11"/>
        <v>4.739</v>
      </c>
      <c r="K48" s="15">
        <v>473.9</v>
      </c>
      <c r="L48" s="4">
        <v>98.8</v>
      </c>
      <c r="M48" s="4">
        <v>14.7</v>
      </c>
      <c r="N48" s="9">
        <f t="shared" si="12"/>
        <v>20.8</v>
      </c>
      <c r="O48" s="4">
        <v>35.5</v>
      </c>
      <c r="P48" s="3">
        <v>2.81</v>
      </c>
      <c r="Q48" s="3">
        <v>0.46</v>
      </c>
      <c r="R48" s="9">
        <v>63.3</v>
      </c>
      <c r="S48" s="9">
        <v>38</v>
      </c>
      <c r="T48" s="9">
        <f t="shared" si="13"/>
        <v>25.299999999999997</v>
      </c>
      <c r="U48" s="10">
        <v>5.56</v>
      </c>
      <c r="V48" s="9">
        <v>83.4</v>
      </c>
    </row>
    <row r="49" spans="1:22" ht="12.75">
      <c r="A49" s="1">
        <v>47</v>
      </c>
      <c r="B49" t="s">
        <v>36</v>
      </c>
      <c r="C49" s="2">
        <v>2.746</v>
      </c>
      <c r="D49" s="2">
        <f t="shared" si="7"/>
        <v>9.8856</v>
      </c>
      <c r="E49" s="3">
        <f t="shared" si="8"/>
        <v>5.337796976241901</v>
      </c>
      <c r="F49" s="2">
        <f t="shared" si="9"/>
        <v>1.875399999999999</v>
      </c>
      <c r="G49" s="3">
        <v>6.56</v>
      </c>
      <c r="H49" s="4">
        <f t="shared" si="10"/>
        <v>39.36</v>
      </c>
      <c r="I49" s="4">
        <v>225</v>
      </c>
      <c r="J49" s="3">
        <f t="shared" si="11"/>
        <v>0</v>
      </c>
      <c r="K49" s="9"/>
      <c r="L49" s="9"/>
      <c r="M49" s="9"/>
      <c r="N49" s="9">
        <f t="shared" si="12"/>
        <v>0</v>
      </c>
      <c r="O49" s="9"/>
      <c r="P49" s="10"/>
      <c r="Q49" s="10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32</v>
      </c>
      <c r="C50" s="2">
        <v>2.725</v>
      </c>
      <c r="D50" s="2">
        <f t="shared" si="7"/>
        <v>9.81</v>
      </c>
      <c r="E50" s="3">
        <f t="shared" si="8"/>
        <v>5.296976241900648</v>
      </c>
      <c r="F50" s="2">
        <f t="shared" si="9"/>
        <v>1.9509999999999987</v>
      </c>
      <c r="G50" s="3">
        <v>5.77</v>
      </c>
      <c r="H50" s="4">
        <f t="shared" si="10"/>
        <v>34.62</v>
      </c>
      <c r="I50" s="4">
        <v>225</v>
      </c>
      <c r="J50" s="3">
        <f t="shared" si="11"/>
        <v>0</v>
      </c>
      <c r="K50" s="9"/>
      <c r="L50" s="9"/>
      <c r="M50" s="9"/>
      <c r="N50" s="9">
        <f t="shared" si="12"/>
        <v>0</v>
      </c>
      <c r="O50" s="9"/>
      <c r="P50" s="10"/>
      <c r="Q50" s="10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31</v>
      </c>
      <c r="C51" s="2">
        <v>2.72</v>
      </c>
      <c r="D51" s="2">
        <f t="shared" si="7"/>
        <v>9.792000000000002</v>
      </c>
      <c r="E51" s="3">
        <f t="shared" si="8"/>
        <v>5.287257019438446</v>
      </c>
      <c r="F51" s="2">
        <f t="shared" si="9"/>
        <v>1.9689999999999976</v>
      </c>
      <c r="G51" s="3">
        <v>5.9</v>
      </c>
      <c r="H51" s="4">
        <f t="shared" si="10"/>
        <v>35.400000000000006</v>
      </c>
      <c r="I51" s="4">
        <v>225</v>
      </c>
      <c r="J51" s="3">
        <f t="shared" si="11"/>
        <v>0</v>
      </c>
      <c r="K51" s="9"/>
      <c r="L51" s="9"/>
      <c r="M51" s="9"/>
      <c r="N51" s="9">
        <f t="shared" si="12"/>
        <v>0</v>
      </c>
      <c r="O51" s="9"/>
      <c r="P51" s="10"/>
      <c r="Q51" s="10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33</v>
      </c>
      <c r="C52" s="2">
        <v>2.718</v>
      </c>
      <c r="D52" s="2">
        <f t="shared" si="7"/>
        <v>9.7848</v>
      </c>
      <c r="E52" s="3">
        <f t="shared" si="8"/>
        <v>5.283369330453564</v>
      </c>
      <c r="F52" s="2">
        <f t="shared" si="9"/>
        <v>1.9761999999999986</v>
      </c>
      <c r="G52" s="3">
        <v>5.96</v>
      </c>
      <c r="H52" s="4">
        <f t="shared" si="10"/>
        <v>35.76</v>
      </c>
      <c r="I52" s="4">
        <v>225</v>
      </c>
      <c r="J52" s="3">
        <f t="shared" si="11"/>
        <v>0</v>
      </c>
      <c r="K52" s="9"/>
      <c r="L52" s="9"/>
      <c r="M52" s="9"/>
      <c r="N52" s="9">
        <f t="shared" si="12"/>
        <v>0</v>
      </c>
      <c r="O52" s="9"/>
      <c r="P52" s="10"/>
      <c r="Q52" s="10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37</v>
      </c>
      <c r="C53" s="2">
        <v>2.714</v>
      </c>
      <c r="D53" s="2">
        <f t="shared" si="7"/>
        <v>9.7704</v>
      </c>
      <c r="E53" s="3">
        <f t="shared" si="8"/>
        <v>5.275593952483801</v>
      </c>
      <c r="F53" s="2">
        <f t="shared" si="9"/>
        <v>1.9905999999999988</v>
      </c>
      <c r="G53" s="3">
        <v>6.29</v>
      </c>
      <c r="H53" s="4">
        <f t="shared" si="10"/>
        <v>37.74</v>
      </c>
      <c r="I53" s="4">
        <v>225</v>
      </c>
      <c r="J53" s="3">
        <f t="shared" si="11"/>
        <v>0</v>
      </c>
      <c r="K53" s="9"/>
      <c r="L53" s="9"/>
      <c r="M53" s="9"/>
      <c r="N53" s="9">
        <f t="shared" si="12"/>
        <v>0</v>
      </c>
      <c r="O53" s="9"/>
      <c r="P53" s="10"/>
      <c r="Q53" s="10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74</v>
      </c>
      <c r="C54" s="2">
        <v>2.657</v>
      </c>
      <c r="D54" s="2">
        <f t="shared" si="7"/>
        <v>9.5652</v>
      </c>
      <c r="E54" s="3">
        <f t="shared" si="8"/>
        <v>5.164794816414687</v>
      </c>
      <c r="F54" s="2">
        <f t="shared" si="9"/>
        <v>2.1957999999999984</v>
      </c>
      <c r="G54" s="3">
        <v>5.97</v>
      </c>
      <c r="H54" s="4">
        <f t="shared" si="10"/>
        <v>35.82</v>
      </c>
      <c r="I54" s="4">
        <v>225</v>
      </c>
      <c r="J54" s="3">
        <f t="shared" si="11"/>
        <v>0</v>
      </c>
      <c r="K54" s="9"/>
      <c r="L54" s="9"/>
      <c r="M54" s="9"/>
      <c r="N54" s="9">
        <f t="shared" si="12"/>
        <v>0</v>
      </c>
      <c r="O54" s="9"/>
      <c r="P54" s="10"/>
      <c r="Q54" s="10"/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38</v>
      </c>
      <c r="C55" s="2">
        <v>2.613</v>
      </c>
      <c r="D55" s="2">
        <f t="shared" si="7"/>
        <v>9.4068</v>
      </c>
      <c r="E55" s="3">
        <f t="shared" si="8"/>
        <v>5.079265658747301</v>
      </c>
      <c r="F55" s="2">
        <f t="shared" si="9"/>
        <v>2.3541999999999987</v>
      </c>
      <c r="G55" s="3">
        <v>6.56</v>
      </c>
      <c r="H55" s="4">
        <f t="shared" si="10"/>
        <v>39.36</v>
      </c>
      <c r="I55" s="4">
        <v>225</v>
      </c>
      <c r="J55" s="3">
        <f t="shared" si="11"/>
        <v>0</v>
      </c>
      <c r="K55" s="9"/>
      <c r="L55" s="9"/>
      <c r="M55" s="9"/>
      <c r="N55" s="9">
        <f t="shared" si="12"/>
        <v>0</v>
      </c>
      <c r="O55" s="9"/>
      <c r="P55" s="10"/>
      <c r="Q55" s="10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42</v>
      </c>
      <c r="C56" s="2">
        <v>2.533</v>
      </c>
      <c r="D56" s="2">
        <f t="shared" si="7"/>
        <v>9.1188</v>
      </c>
      <c r="E56" s="3">
        <f t="shared" si="8"/>
        <v>4.923758099352051</v>
      </c>
      <c r="F56" s="2">
        <f t="shared" si="9"/>
        <v>2.642199999999999</v>
      </c>
      <c r="G56" s="3">
        <v>5.39</v>
      </c>
      <c r="H56" s="4">
        <f t="shared" si="10"/>
        <v>32.339999999999996</v>
      </c>
      <c r="I56" s="4">
        <v>225</v>
      </c>
      <c r="J56" s="3">
        <f t="shared" si="11"/>
        <v>0</v>
      </c>
      <c r="K56" s="9"/>
      <c r="L56" s="9"/>
      <c r="M56" s="9"/>
      <c r="N56" s="9">
        <f t="shared" si="12"/>
        <v>0</v>
      </c>
      <c r="O56" s="9"/>
      <c r="P56" s="10"/>
      <c r="Q56" s="10"/>
      <c r="R56" s="9"/>
      <c r="S56" s="9"/>
      <c r="T56" s="9">
        <f t="shared" si="13"/>
        <v>0</v>
      </c>
      <c r="U56" s="10"/>
      <c r="V56" s="9"/>
    </row>
    <row r="57" spans="1:22" ht="12.75">
      <c r="A57" s="1">
        <v>55</v>
      </c>
      <c r="B57" t="s">
        <v>40</v>
      </c>
      <c r="C57" s="2">
        <v>2.523</v>
      </c>
      <c r="D57" s="2">
        <f t="shared" si="7"/>
        <v>9.0828</v>
      </c>
      <c r="E57" s="3">
        <f t="shared" si="8"/>
        <v>4.9043196544276455</v>
      </c>
      <c r="F57" s="2">
        <f t="shared" si="9"/>
        <v>2.6781999999999986</v>
      </c>
      <c r="G57" s="3">
        <v>6.02</v>
      </c>
      <c r="H57" s="4">
        <f t="shared" si="10"/>
        <v>36.12</v>
      </c>
      <c r="I57" s="4">
        <v>225</v>
      </c>
      <c r="J57" s="3">
        <f t="shared" si="11"/>
        <v>0</v>
      </c>
      <c r="K57" s="9"/>
      <c r="L57" s="9"/>
      <c r="M57" s="9"/>
      <c r="N57" s="9">
        <f t="shared" si="12"/>
        <v>0</v>
      </c>
      <c r="O57" s="9"/>
      <c r="P57" s="10"/>
      <c r="Q57" s="10"/>
      <c r="R57" s="9"/>
      <c r="S57" s="9"/>
      <c r="T57" s="9">
        <f t="shared" si="13"/>
        <v>0</v>
      </c>
      <c r="U57" s="10"/>
      <c r="V57" s="9"/>
    </row>
    <row r="58" spans="1:22" ht="12.75">
      <c r="A58" s="1">
        <v>56</v>
      </c>
      <c r="B58" t="s">
        <v>41</v>
      </c>
      <c r="C58" s="2">
        <v>2.501</v>
      </c>
      <c r="D58" s="2">
        <f t="shared" si="7"/>
        <v>9.0036</v>
      </c>
      <c r="E58" s="3">
        <f t="shared" si="8"/>
        <v>4.8615550755939525</v>
      </c>
      <c r="F58" s="2">
        <f t="shared" si="9"/>
        <v>2.7573999999999987</v>
      </c>
      <c r="G58" s="3">
        <v>4.95</v>
      </c>
      <c r="H58" s="4">
        <f t="shared" si="10"/>
        <v>29.700000000000003</v>
      </c>
      <c r="I58" s="4">
        <v>225</v>
      </c>
      <c r="J58" s="3">
        <f t="shared" si="11"/>
        <v>0</v>
      </c>
      <c r="K58" s="9"/>
      <c r="L58" s="9"/>
      <c r="M58" s="9"/>
      <c r="N58" s="9">
        <f t="shared" si="12"/>
        <v>0</v>
      </c>
      <c r="O58" s="9"/>
      <c r="P58" s="10"/>
      <c r="Q58" s="10"/>
      <c r="R58" s="9"/>
      <c r="S58" s="9"/>
      <c r="T58" s="9">
        <f t="shared" si="13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9"/>
        <v>11.761</v>
      </c>
      <c r="G59" s="3">
        <v>6.69</v>
      </c>
      <c r="H59" s="4">
        <f t="shared" si="10"/>
        <v>40.14</v>
      </c>
      <c r="I59" s="4">
        <v>225</v>
      </c>
      <c r="J59" s="3">
        <f t="shared" si="11"/>
        <v>0</v>
      </c>
      <c r="K59" s="9"/>
      <c r="L59" s="9"/>
      <c r="M59" s="9"/>
      <c r="N59" s="9">
        <f t="shared" si="12"/>
        <v>0</v>
      </c>
      <c r="O59" s="9"/>
      <c r="P59" s="10"/>
      <c r="Q59" s="10"/>
      <c r="R59" s="9"/>
      <c r="S59" s="9"/>
      <c r="T59" s="9">
        <f t="shared" si="13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9"/>
        <v>11.761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V70"/>
  <sheetViews>
    <sheetView workbookViewId="0" topLeftCell="A1">
      <selection activeCell="A15" activeCellId="2" sqref="A18:IV18 A14:IV14 A15:IV15"/>
    </sheetView>
  </sheetViews>
  <sheetFormatPr defaultColWidth="11.421875" defaultRowHeight="12.75"/>
  <cols>
    <col min="11" max="17" width="11.421875" style="1" customWidth="1"/>
  </cols>
  <sheetData>
    <row r="1" spans="2:22" ht="15.75">
      <c r="B1" t="s">
        <v>0</v>
      </c>
      <c r="C1" s="8" t="s">
        <v>73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4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1:22" ht="14.25">
      <c r="A2" s="1"/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Q2" s="3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t="s">
        <v>7</v>
      </c>
      <c r="C3" s="2">
        <v>3.051</v>
      </c>
      <c r="D3" s="2">
        <f aca="true" t="shared" si="0" ref="D3:D34">C3*3.6</f>
        <v>10.983600000000001</v>
      </c>
      <c r="E3" s="3">
        <f aca="true" t="shared" si="1" ref="E3:E34">D3/1.852</f>
        <v>5.9306695464362855</v>
      </c>
      <c r="F3" s="2">
        <f aca="true" t="shared" si="2" ref="F3:F34">10.984-D3</f>
        <v>0.00039999999999906777</v>
      </c>
      <c r="G3" s="3">
        <v>8.68</v>
      </c>
      <c r="H3" s="4">
        <f aca="true" t="shared" si="3" ref="H3:H34">G3*6</f>
        <v>52.08</v>
      </c>
      <c r="I3" s="4">
        <v>135</v>
      </c>
      <c r="J3" s="3">
        <f aca="true" t="shared" si="4" ref="J3:J34">K3/100</f>
        <v>6.48</v>
      </c>
      <c r="K3" s="4">
        <v>648</v>
      </c>
      <c r="L3" s="4">
        <v>64.8</v>
      </c>
      <c r="M3" s="4">
        <v>8.4</v>
      </c>
      <c r="N3" s="4">
        <f aca="true" t="shared" si="5" ref="N3:N34">O3-M3</f>
        <v>30.6</v>
      </c>
      <c r="O3" s="4">
        <v>39</v>
      </c>
      <c r="P3" s="3">
        <v>2.81</v>
      </c>
      <c r="Q3" s="3">
        <v>0.55</v>
      </c>
      <c r="R3" s="9">
        <v>46</v>
      </c>
      <c r="S3" s="9">
        <v>37</v>
      </c>
      <c r="T3" s="9">
        <f aca="true" t="shared" si="6" ref="T3:T34">R3-S3</f>
        <v>9</v>
      </c>
      <c r="U3" s="10">
        <v>4.72</v>
      </c>
      <c r="V3" s="9">
        <v>42.5</v>
      </c>
    </row>
    <row r="4" spans="1:22" ht="12.75">
      <c r="A4" s="1">
        <v>2</v>
      </c>
      <c r="B4" t="s">
        <v>8</v>
      </c>
      <c r="C4" s="2">
        <v>2.997</v>
      </c>
      <c r="D4" s="2">
        <f t="shared" si="0"/>
        <v>10.7892</v>
      </c>
      <c r="E4" s="3">
        <f t="shared" si="1"/>
        <v>5.825701943844492</v>
      </c>
      <c r="F4" s="2">
        <f t="shared" si="2"/>
        <v>0.19480000000000075</v>
      </c>
      <c r="G4" s="3">
        <v>8.79</v>
      </c>
      <c r="H4" s="4">
        <f t="shared" si="3"/>
        <v>52.739999999999995</v>
      </c>
      <c r="I4" s="4">
        <v>135</v>
      </c>
      <c r="J4" s="3">
        <f t="shared" si="4"/>
        <v>6.343999999999999</v>
      </c>
      <c r="K4" s="4">
        <v>634.4</v>
      </c>
      <c r="L4" s="4">
        <v>68.7</v>
      </c>
      <c r="M4" s="4">
        <v>8.7</v>
      </c>
      <c r="N4" s="4">
        <f t="shared" si="5"/>
        <v>31.3</v>
      </c>
      <c r="O4" s="4">
        <v>40</v>
      </c>
      <c r="P4" s="3">
        <v>2.94</v>
      </c>
      <c r="Q4" s="3">
        <v>0.55</v>
      </c>
      <c r="R4" s="9">
        <v>56.3</v>
      </c>
      <c r="S4" s="9">
        <v>37.7</v>
      </c>
      <c r="T4" s="9">
        <f t="shared" si="6"/>
        <v>18.599999999999994</v>
      </c>
      <c r="U4" s="10">
        <v>5.84</v>
      </c>
      <c r="V4" s="9">
        <v>52.6</v>
      </c>
    </row>
    <row r="5" spans="1:22" ht="12.75">
      <c r="A5" s="1">
        <v>3</v>
      </c>
      <c r="B5" t="s">
        <v>9</v>
      </c>
      <c r="C5" s="2">
        <v>2.889</v>
      </c>
      <c r="D5" s="2">
        <f t="shared" si="0"/>
        <v>10.4004</v>
      </c>
      <c r="E5" s="3">
        <f t="shared" si="1"/>
        <v>5.6157667386609065</v>
      </c>
      <c r="F5" s="2">
        <f t="shared" si="2"/>
        <v>0.5836000000000006</v>
      </c>
      <c r="G5" s="3">
        <v>8.27</v>
      </c>
      <c r="H5" s="4">
        <f t="shared" si="3"/>
        <v>49.62</v>
      </c>
      <c r="I5" s="4">
        <v>135</v>
      </c>
      <c r="J5" s="3">
        <f t="shared" si="4"/>
        <v>5.653</v>
      </c>
      <c r="K5" s="4">
        <v>565.3</v>
      </c>
      <c r="L5" s="4">
        <v>72.7</v>
      </c>
      <c r="M5" s="4">
        <v>10</v>
      </c>
      <c r="N5" s="4">
        <f t="shared" si="5"/>
        <v>29.9</v>
      </c>
      <c r="O5" s="4">
        <v>39.9</v>
      </c>
      <c r="P5" s="3">
        <v>2.68</v>
      </c>
      <c r="Q5" s="3">
        <v>0.57</v>
      </c>
      <c r="R5" s="9">
        <v>59.4</v>
      </c>
      <c r="S5" s="9">
        <v>37.3</v>
      </c>
      <c r="T5" s="9">
        <f t="shared" si="6"/>
        <v>22.1</v>
      </c>
      <c r="U5" s="10">
        <v>6.4</v>
      </c>
      <c r="V5" s="9">
        <v>57.6</v>
      </c>
    </row>
    <row r="6" spans="1:22" ht="12.75">
      <c r="A6" s="1">
        <v>4</v>
      </c>
      <c r="B6" t="s">
        <v>10</v>
      </c>
      <c r="C6" s="2">
        <v>2.857</v>
      </c>
      <c r="D6" s="2">
        <f t="shared" si="0"/>
        <v>10.285200000000001</v>
      </c>
      <c r="E6" s="3">
        <f t="shared" si="1"/>
        <v>5.5535637149028085</v>
      </c>
      <c r="F6" s="2">
        <f t="shared" si="2"/>
        <v>0.6987999999999985</v>
      </c>
      <c r="G6" s="3">
        <v>8.8</v>
      </c>
      <c r="H6" s="4">
        <f t="shared" si="3"/>
        <v>52.800000000000004</v>
      </c>
      <c r="I6" s="4">
        <v>135</v>
      </c>
      <c r="J6" s="3">
        <f t="shared" si="4"/>
        <v>5.881</v>
      </c>
      <c r="K6" s="4">
        <v>588.1</v>
      </c>
      <c r="L6" s="4">
        <v>83.9</v>
      </c>
      <c r="M6" s="4">
        <v>6.5</v>
      </c>
      <c r="N6" s="4">
        <f t="shared" si="5"/>
        <v>34.3</v>
      </c>
      <c r="O6" s="4">
        <v>40.8</v>
      </c>
      <c r="P6" s="3">
        <v>2.93</v>
      </c>
      <c r="Q6" s="3">
        <v>0.54</v>
      </c>
      <c r="R6" s="9">
        <v>67.9</v>
      </c>
      <c r="S6" s="9">
        <v>39.8</v>
      </c>
      <c r="T6" s="9">
        <f t="shared" si="6"/>
        <v>28.10000000000001</v>
      </c>
      <c r="U6" s="10">
        <v>6.75</v>
      </c>
      <c r="V6" s="9">
        <v>60.8</v>
      </c>
    </row>
    <row r="7" spans="1:22" ht="12.75">
      <c r="A7" s="1">
        <v>5</v>
      </c>
      <c r="B7" t="s">
        <v>82</v>
      </c>
      <c r="C7" s="2">
        <v>2.797</v>
      </c>
      <c r="D7" s="2">
        <f t="shared" si="0"/>
        <v>10.0692</v>
      </c>
      <c r="E7" s="3">
        <f t="shared" si="1"/>
        <v>5.436933045356372</v>
      </c>
      <c r="F7" s="2">
        <f t="shared" si="2"/>
        <v>0.9147999999999996</v>
      </c>
      <c r="G7" s="3">
        <v>6</v>
      </c>
      <c r="H7" s="4">
        <f t="shared" si="3"/>
        <v>36</v>
      </c>
      <c r="I7" s="4">
        <v>135</v>
      </c>
      <c r="J7" s="3">
        <f t="shared" si="4"/>
        <v>5.34</v>
      </c>
      <c r="K7" s="15">
        <v>534</v>
      </c>
      <c r="L7" s="4">
        <v>77.7</v>
      </c>
      <c r="M7" s="4">
        <v>7.8</v>
      </c>
      <c r="N7" s="4">
        <f t="shared" si="5"/>
        <v>23.8</v>
      </c>
      <c r="O7" s="4">
        <v>31.6</v>
      </c>
      <c r="P7" s="3">
        <v>2.69</v>
      </c>
      <c r="Q7" s="3">
        <v>0.55</v>
      </c>
      <c r="R7" s="9">
        <v>67.6</v>
      </c>
      <c r="S7" s="9">
        <v>35.5</v>
      </c>
      <c r="T7" s="9">
        <f t="shared" si="6"/>
        <v>32.099999999999994</v>
      </c>
      <c r="U7" s="10">
        <v>6</v>
      </c>
      <c r="V7" s="9">
        <v>54</v>
      </c>
    </row>
    <row r="8" spans="1:22" ht="12.75">
      <c r="A8" s="1">
        <v>6</v>
      </c>
      <c r="B8" t="s">
        <v>14</v>
      </c>
      <c r="C8" s="2">
        <v>2.796</v>
      </c>
      <c r="D8" s="2">
        <f t="shared" si="0"/>
        <v>10.0656</v>
      </c>
      <c r="E8" s="3">
        <f t="shared" si="1"/>
        <v>5.434989200863931</v>
      </c>
      <c r="F8" s="2">
        <f t="shared" si="2"/>
        <v>0.9184000000000001</v>
      </c>
      <c r="G8" s="3">
        <v>6.38</v>
      </c>
      <c r="H8" s="4">
        <f t="shared" si="3"/>
        <v>38.28</v>
      </c>
      <c r="I8" s="4">
        <v>135</v>
      </c>
      <c r="J8" s="3">
        <f t="shared" si="4"/>
        <v>4.895</v>
      </c>
      <c r="K8" s="15">
        <v>489.5</v>
      </c>
      <c r="L8" s="4">
        <v>75</v>
      </c>
      <c r="M8" s="4">
        <v>10.6</v>
      </c>
      <c r="N8" s="4">
        <f t="shared" si="5"/>
        <v>23.6</v>
      </c>
      <c r="O8" s="4">
        <v>34.2</v>
      </c>
      <c r="P8" s="3">
        <v>2.3</v>
      </c>
      <c r="Q8" s="3">
        <v>0.48</v>
      </c>
      <c r="R8" s="9">
        <v>51</v>
      </c>
      <c r="S8" s="9">
        <v>34.1</v>
      </c>
      <c r="T8" s="9">
        <f t="shared" si="6"/>
        <v>16.9</v>
      </c>
      <c r="U8" s="10">
        <v>4.51</v>
      </c>
      <c r="V8" s="9">
        <v>40.6</v>
      </c>
    </row>
    <row r="9" spans="1:22" ht="12.75">
      <c r="A9" s="1">
        <v>7</v>
      </c>
      <c r="B9" t="s">
        <v>45</v>
      </c>
      <c r="C9" s="2">
        <v>2.748</v>
      </c>
      <c r="D9" s="2">
        <f t="shared" si="0"/>
        <v>9.892800000000001</v>
      </c>
      <c r="E9" s="3">
        <f t="shared" si="1"/>
        <v>5.341684665226782</v>
      </c>
      <c r="F9" s="2">
        <f t="shared" si="2"/>
        <v>1.0911999999999988</v>
      </c>
      <c r="G9" s="3">
        <v>5.84</v>
      </c>
      <c r="H9" s="4">
        <f t="shared" si="3"/>
        <v>35.04</v>
      </c>
      <c r="I9" s="4">
        <v>135</v>
      </c>
      <c r="J9" s="3">
        <f t="shared" si="4"/>
        <v>5.272</v>
      </c>
      <c r="K9" s="4">
        <v>527.2</v>
      </c>
      <c r="L9" s="4">
        <v>76.1</v>
      </c>
      <c r="M9" s="4">
        <v>8.5</v>
      </c>
      <c r="N9" s="4">
        <f t="shared" si="5"/>
        <v>21.2</v>
      </c>
      <c r="O9" s="4">
        <v>29.7</v>
      </c>
      <c r="P9" s="3">
        <v>2.68</v>
      </c>
      <c r="Q9" s="3">
        <v>0.53</v>
      </c>
      <c r="R9" s="9">
        <v>70.2</v>
      </c>
      <c r="S9" s="9">
        <v>34.7</v>
      </c>
      <c r="T9" s="9">
        <f t="shared" si="6"/>
        <v>35.5</v>
      </c>
      <c r="U9" s="10">
        <v>6.89</v>
      </c>
      <c r="V9" s="9">
        <v>62</v>
      </c>
    </row>
    <row r="10" spans="1:22" ht="12.75">
      <c r="A10" s="1">
        <v>8</v>
      </c>
      <c r="B10" t="s">
        <v>12</v>
      </c>
      <c r="C10" s="2">
        <v>2.738</v>
      </c>
      <c r="D10" s="2">
        <f t="shared" si="0"/>
        <v>9.8568</v>
      </c>
      <c r="E10" s="3">
        <f t="shared" si="1"/>
        <v>5.322246220302375</v>
      </c>
      <c r="F10" s="2">
        <f t="shared" si="2"/>
        <v>1.1272000000000002</v>
      </c>
      <c r="G10" s="3">
        <v>5.55</v>
      </c>
      <c r="H10" s="4">
        <f t="shared" si="3"/>
        <v>33.3</v>
      </c>
      <c r="I10" s="4">
        <v>135</v>
      </c>
      <c r="J10" s="3">
        <f t="shared" si="4"/>
        <v>5.012</v>
      </c>
      <c r="K10" s="4">
        <v>501.2</v>
      </c>
      <c r="L10" s="4">
        <v>76.6</v>
      </c>
      <c r="M10" s="4">
        <v>9.6</v>
      </c>
      <c r="N10" s="4">
        <f t="shared" si="5"/>
        <v>23.6</v>
      </c>
      <c r="O10" s="4">
        <v>33.2</v>
      </c>
      <c r="P10" s="3">
        <v>2.53</v>
      </c>
      <c r="Q10" s="3">
        <v>0.55</v>
      </c>
      <c r="R10" s="9">
        <v>61.1</v>
      </c>
      <c r="S10" s="9">
        <v>36.5</v>
      </c>
      <c r="T10" s="9">
        <f t="shared" si="6"/>
        <v>24.6</v>
      </c>
      <c r="U10" s="10">
        <v>4.33</v>
      </c>
      <c r="V10" s="9">
        <v>39</v>
      </c>
    </row>
    <row r="11" spans="1:22" ht="12.75">
      <c r="A11" s="1">
        <v>9</v>
      </c>
      <c r="B11" t="s">
        <v>11</v>
      </c>
      <c r="C11" s="2">
        <v>2.737</v>
      </c>
      <c r="D11" s="2">
        <f t="shared" si="0"/>
        <v>9.853200000000001</v>
      </c>
      <c r="E11" s="3">
        <f t="shared" si="1"/>
        <v>5.320302375809936</v>
      </c>
      <c r="F11" s="2">
        <f t="shared" si="2"/>
        <v>1.130799999999999</v>
      </c>
      <c r="G11" s="3">
        <v>7.17</v>
      </c>
      <c r="H11" s="4">
        <f t="shared" si="3"/>
        <v>43.019999999999996</v>
      </c>
      <c r="I11" s="4">
        <v>135</v>
      </c>
      <c r="J11" s="3">
        <f t="shared" si="4"/>
        <v>5.597</v>
      </c>
      <c r="K11" s="4">
        <v>559.7</v>
      </c>
      <c r="L11" s="4">
        <v>74.4</v>
      </c>
      <c r="M11" s="4">
        <v>12.6</v>
      </c>
      <c r="N11" s="4">
        <f t="shared" si="5"/>
        <v>27.6</v>
      </c>
      <c r="O11" s="4">
        <v>40.2</v>
      </c>
      <c r="P11" s="3">
        <v>2.74</v>
      </c>
      <c r="Q11" s="3">
        <v>0.46</v>
      </c>
      <c r="R11" s="9">
        <v>59.7</v>
      </c>
      <c r="S11" s="9">
        <v>38</v>
      </c>
      <c r="T11" s="9">
        <f t="shared" si="6"/>
        <v>21.700000000000003</v>
      </c>
      <c r="U11" s="10">
        <v>5.86</v>
      </c>
      <c r="V11" s="9">
        <v>52.7</v>
      </c>
    </row>
    <row r="12" spans="1:22" ht="12.75">
      <c r="A12" s="1">
        <v>10</v>
      </c>
      <c r="B12" t="s">
        <v>16</v>
      </c>
      <c r="C12" s="2">
        <v>2.729</v>
      </c>
      <c r="D12" s="2">
        <f t="shared" si="0"/>
        <v>9.8244</v>
      </c>
      <c r="E12" s="3">
        <f t="shared" si="1"/>
        <v>5.3047516198704106</v>
      </c>
      <c r="F12" s="2">
        <f t="shared" si="2"/>
        <v>1.1595999999999993</v>
      </c>
      <c r="G12" s="3">
        <v>5.7</v>
      </c>
      <c r="H12" s="4">
        <f t="shared" si="3"/>
        <v>34.2</v>
      </c>
      <c r="I12" s="4">
        <v>135</v>
      </c>
      <c r="J12" s="3">
        <f t="shared" si="4"/>
        <v>4.819</v>
      </c>
      <c r="K12" s="15">
        <v>481.9</v>
      </c>
      <c r="L12" s="4">
        <v>70.1</v>
      </c>
      <c r="M12" s="4">
        <v>10.2</v>
      </c>
      <c r="N12" s="4">
        <f t="shared" si="5"/>
        <v>19</v>
      </c>
      <c r="O12" s="4">
        <v>29.2</v>
      </c>
      <c r="P12" s="3">
        <v>2.38</v>
      </c>
      <c r="Q12" s="3">
        <v>0.57</v>
      </c>
      <c r="R12" s="9">
        <v>53.4</v>
      </c>
      <c r="S12" s="9">
        <v>34</v>
      </c>
      <c r="T12" s="9">
        <f t="shared" si="6"/>
        <v>19.4</v>
      </c>
      <c r="U12" s="10">
        <v>4.63</v>
      </c>
      <c r="V12" s="9">
        <v>41.7</v>
      </c>
    </row>
    <row r="13" spans="1:22" ht="12.75">
      <c r="A13" s="1">
        <v>11</v>
      </c>
      <c r="B13" t="s">
        <v>13</v>
      </c>
      <c r="C13" s="2">
        <v>2.717</v>
      </c>
      <c r="D13" s="2">
        <f t="shared" si="0"/>
        <v>9.7812</v>
      </c>
      <c r="E13" s="3">
        <f t="shared" si="1"/>
        <v>5.2814254859611225</v>
      </c>
      <c r="F13" s="2">
        <f t="shared" si="2"/>
        <v>1.2027999999999999</v>
      </c>
      <c r="G13" s="3">
        <v>5.73</v>
      </c>
      <c r="H13" s="4">
        <f t="shared" si="3"/>
        <v>34.38</v>
      </c>
      <c r="I13" s="4">
        <v>135</v>
      </c>
      <c r="J13" s="3">
        <f t="shared" si="4"/>
        <v>4.837</v>
      </c>
      <c r="K13" s="4">
        <v>483.7</v>
      </c>
      <c r="L13" s="4">
        <v>71.7</v>
      </c>
      <c r="M13" s="4">
        <v>10.8</v>
      </c>
      <c r="N13" s="4">
        <f t="shared" si="5"/>
        <v>20.9</v>
      </c>
      <c r="O13" s="4">
        <v>31.7</v>
      </c>
      <c r="P13" s="3">
        <v>2.34</v>
      </c>
      <c r="Q13" s="3">
        <v>0.55</v>
      </c>
      <c r="R13" s="9">
        <v>48.9</v>
      </c>
      <c r="S13" s="9">
        <v>35.1</v>
      </c>
      <c r="T13" s="9">
        <f t="shared" si="6"/>
        <v>13.799999999999997</v>
      </c>
      <c r="U13" s="10">
        <v>3.46</v>
      </c>
      <c r="V13" s="9">
        <v>31.2</v>
      </c>
    </row>
    <row r="14" spans="1:22" ht="12.75">
      <c r="A14" s="1">
        <v>12</v>
      </c>
      <c r="B14" t="s">
        <v>89</v>
      </c>
      <c r="C14" s="2">
        <v>2.712</v>
      </c>
      <c r="D14" s="2">
        <f t="shared" si="0"/>
        <v>9.763200000000001</v>
      </c>
      <c r="E14" s="3">
        <f t="shared" si="1"/>
        <v>5.2717062634989205</v>
      </c>
      <c r="F14" s="2">
        <f t="shared" si="2"/>
        <v>1.2207999999999988</v>
      </c>
      <c r="G14" s="3">
        <v>6.31</v>
      </c>
      <c r="H14" s="4">
        <f t="shared" si="3"/>
        <v>37.86</v>
      </c>
      <c r="I14" s="4">
        <v>135</v>
      </c>
      <c r="J14" s="3">
        <f t="shared" si="4"/>
        <v>4.73</v>
      </c>
      <c r="K14" s="15">
        <v>473</v>
      </c>
      <c r="L14" s="4">
        <v>68.7</v>
      </c>
      <c r="M14" s="4">
        <v>10.2</v>
      </c>
      <c r="N14" s="4">
        <f t="shared" si="5"/>
        <v>25.8</v>
      </c>
      <c r="O14" s="4">
        <v>36</v>
      </c>
      <c r="P14" s="3"/>
      <c r="Q14" s="3"/>
      <c r="R14" s="9"/>
      <c r="S14" s="9"/>
      <c r="T14" s="9">
        <f t="shared" si="6"/>
        <v>0</v>
      </c>
      <c r="U14" s="10"/>
      <c r="V14" s="9"/>
    </row>
    <row r="15" spans="1:22" ht="12.75">
      <c r="A15" s="1">
        <v>13</v>
      </c>
      <c r="B15" t="s">
        <v>88</v>
      </c>
      <c r="C15" s="2">
        <v>2.709</v>
      </c>
      <c r="D15" s="2">
        <f t="shared" si="0"/>
        <v>9.7524</v>
      </c>
      <c r="E15" s="3">
        <f t="shared" si="1"/>
        <v>5.265874730021598</v>
      </c>
      <c r="F15" s="2">
        <f t="shared" si="2"/>
        <v>1.2316000000000003</v>
      </c>
      <c r="G15" s="3">
        <v>7.42</v>
      </c>
      <c r="H15" s="4">
        <f t="shared" si="3"/>
        <v>44.519999999999996</v>
      </c>
      <c r="I15" s="4">
        <v>135</v>
      </c>
      <c r="J15" s="3">
        <f t="shared" si="4"/>
        <v>4.74</v>
      </c>
      <c r="K15" s="15">
        <v>474</v>
      </c>
      <c r="L15" s="4">
        <v>65.8</v>
      </c>
      <c r="M15" s="4">
        <v>13.4</v>
      </c>
      <c r="N15" s="4">
        <f t="shared" si="5"/>
        <v>27.9</v>
      </c>
      <c r="O15" s="4">
        <v>41.3</v>
      </c>
      <c r="P15" s="3">
        <v>2.45</v>
      </c>
      <c r="Q15" s="3">
        <v>0.57</v>
      </c>
      <c r="R15" s="9"/>
      <c r="S15" s="9"/>
      <c r="T15" s="9">
        <f t="shared" si="6"/>
        <v>0</v>
      </c>
      <c r="U15" s="10"/>
      <c r="V15" s="9"/>
    </row>
    <row r="16" spans="1:22" ht="12.75">
      <c r="A16" s="1">
        <v>14</v>
      </c>
      <c r="B16" t="s">
        <v>71</v>
      </c>
      <c r="C16" s="2">
        <v>2.699</v>
      </c>
      <c r="D16" s="2">
        <f t="shared" si="0"/>
        <v>9.7164</v>
      </c>
      <c r="E16" s="3">
        <f t="shared" si="1"/>
        <v>5.246436285097192</v>
      </c>
      <c r="F16" s="2">
        <f t="shared" si="2"/>
        <v>1.2675999999999998</v>
      </c>
      <c r="G16" s="3">
        <v>8.5</v>
      </c>
      <c r="H16" s="4">
        <f t="shared" si="3"/>
        <v>51</v>
      </c>
      <c r="I16" s="4">
        <v>135</v>
      </c>
      <c r="J16" s="3">
        <f t="shared" si="4"/>
        <v>5.033</v>
      </c>
      <c r="K16" s="15">
        <v>503.3</v>
      </c>
      <c r="L16" s="4">
        <v>81</v>
      </c>
      <c r="M16" s="4">
        <v>13.7</v>
      </c>
      <c r="N16" s="4">
        <f t="shared" si="5"/>
        <v>34.900000000000006</v>
      </c>
      <c r="O16" s="4">
        <v>48.6</v>
      </c>
      <c r="P16" s="3">
        <v>3.01</v>
      </c>
      <c r="Q16" s="3">
        <v>0.58</v>
      </c>
      <c r="R16" s="9">
        <v>70.9</v>
      </c>
      <c r="S16" s="9">
        <v>43.7</v>
      </c>
      <c r="T16" s="9">
        <f t="shared" si="6"/>
        <v>27.200000000000003</v>
      </c>
      <c r="U16" s="10">
        <v>7.63</v>
      </c>
      <c r="V16" s="9">
        <v>68.7</v>
      </c>
    </row>
    <row r="17" spans="1:22" ht="12.75">
      <c r="A17" s="1">
        <v>15</v>
      </c>
      <c r="B17" t="s">
        <v>81</v>
      </c>
      <c r="C17" s="2">
        <v>2.685</v>
      </c>
      <c r="D17" s="2">
        <f t="shared" si="0"/>
        <v>9.666</v>
      </c>
      <c r="E17" s="3">
        <f t="shared" si="1"/>
        <v>5.219222462203024</v>
      </c>
      <c r="F17" s="2">
        <f t="shared" si="2"/>
        <v>1.3179999999999996</v>
      </c>
      <c r="G17" s="3">
        <v>5.36</v>
      </c>
      <c r="H17" s="4">
        <f t="shared" si="3"/>
        <v>32.160000000000004</v>
      </c>
      <c r="I17" s="4">
        <v>135</v>
      </c>
      <c r="J17" s="3">
        <f t="shared" si="4"/>
        <v>4.78</v>
      </c>
      <c r="K17" s="15">
        <v>478</v>
      </c>
      <c r="L17" s="4">
        <v>79</v>
      </c>
      <c r="M17" s="4">
        <v>8.4</v>
      </c>
      <c r="N17" s="4">
        <f t="shared" si="5"/>
        <v>23.200000000000003</v>
      </c>
      <c r="O17" s="4">
        <v>31.6</v>
      </c>
      <c r="P17" s="3">
        <v>2.47</v>
      </c>
      <c r="Q17" s="3">
        <v>0.55</v>
      </c>
      <c r="R17" s="9">
        <v>64.4</v>
      </c>
      <c r="S17" s="9">
        <v>35.9</v>
      </c>
      <c r="T17" s="9">
        <f t="shared" si="6"/>
        <v>28.500000000000007</v>
      </c>
      <c r="U17" s="10">
        <v>5.36</v>
      </c>
      <c r="V17" s="9">
        <v>48.3</v>
      </c>
    </row>
    <row r="18" spans="1:22" ht="12.75">
      <c r="A18" s="1">
        <v>16</v>
      </c>
      <c r="B18" t="s">
        <v>87</v>
      </c>
      <c r="C18" s="2">
        <v>2.684</v>
      </c>
      <c r="D18" s="2">
        <f t="shared" si="0"/>
        <v>9.662400000000002</v>
      </c>
      <c r="E18" s="3">
        <f t="shared" si="1"/>
        <v>5.217278617710583</v>
      </c>
      <c r="F18" s="2">
        <f t="shared" si="2"/>
        <v>1.3215999999999983</v>
      </c>
      <c r="G18" s="3">
        <v>6</v>
      </c>
      <c r="H18" s="4">
        <f t="shared" si="3"/>
        <v>36</v>
      </c>
      <c r="I18" s="4">
        <v>135</v>
      </c>
      <c r="J18" s="3">
        <f t="shared" si="4"/>
        <v>4.7780000000000005</v>
      </c>
      <c r="K18" s="15">
        <v>477.8</v>
      </c>
      <c r="L18" s="4">
        <v>74</v>
      </c>
      <c r="M18" s="4">
        <v>10.3</v>
      </c>
      <c r="N18" s="4">
        <f t="shared" si="5"/>
        <v>25.2</v>
      </c>
      <c r="O18" s="4">
        <v>35.5</v>
      </c>
      <c r="P18" s="3">
        <v>2.35</v>
      </c>
      <c r="Q18" s="3">
        <v>0.54</v>
      </c>
      <c r="R18" s="9"/>
      <c r="S18" s="9"/>
      <c r="T18" s="9">
        <f t="shared" si="6"/>
        <v>0</v>
      </c>
      <c r="U18" s="10"/>
      <c r="V18" s="9"/>
    </row>
    <row r="19" spans="1:22" ht="12.75">
      <c r="A19" s="1">
        <v>17</v>
      </c>
      <c r="B19" t="s">
        <v>66</v>
      </c>
      <c r="C19" s="2">
        <v>2.669</v>
      </c>
      <c r="D19" s="2">
        <f t="shared" si="0"/>
        <v>9.6084</v>
      </c>
      <c r="E19" s="3">
        <f t="shared" si="1"/>
        <v>5.188120950323974</v>
      </c>
      <c r="F19" s="2">
        <f t="shared" si="2"/>
        <v>1.3756000000000004</v>
      </c>
      <c r="G19" s="3">
        <v>7.77</v>
      </c>
      <c r="H19" s="4">
        <f t="shared" si="3"/>
        <v>46.62</v>
      </c>
      <c r="I19" s="4">
        <v>150</v>
      </c>
      <c r="J19" s="3">
        <f t="shared" si="4"/>
        <v>5.1770000000000005</v>
      </c>
      <c r="K19" s="4">
        <v>517.7</v>
      </c>
      <c r="L19" s="4">
        <v>75</v>
      </c>
      <c r="M19" s="4">
        <v>18.8</v>
      </c>
      <c r="N19" s="4">
        <f t="shared" si="5"/>
        <v>24.999999999999996</v>
      </c>
      <c r="O19" s="4">
        <v>43.8</v>
      </c>
      <c r="P19" s="3">
        <v>3.03</v>
      </c>
      <c r="Q19" s="3">
        <v>0.51</v>
      </c>
      <c r="R19" s="9">
        <v>58.9</v>
      </c>
      <c r="S19" s="9">
        <v>42.8</v>
      </c>
      <c r="T19" s="9">
        <f t="shared" si="6"/>
        <v>16.1</v>
      </c>
      <c r="U19" s="10">
        <v>4.54</v>
      </c>
      <c r="V19" s="9">
        <v>45.4</v>
      </c>
    </row>
    <row r="20" spans="1:22" ht="12.75">
      <c r="A20" s="1">
        <v>18</v>
      </c>
      <c r="B20" t="s">
        <v>90</v>
      </c>
      <c r="C20" s="2">
        <v>2.669</v>
      </c>
      <c r="D20" s="2">
        <f t="shared" si="0"/>
        <v>9.6084</v>
      </c>
      <c r="E20" s="3">
        <f t="shared" si="1"/>
        <v>5.188120950323974</v>
      </c>
      <c r="F20" s="2">
        <f t="shared" si="2"/>
        <v>1.3756000000000004</v>
      </c>
      <c r="G20" s="3">
        <v>5.34</v>
      </c>
      <c r="H20" s="4">
        <f t="shared" si="3"/>
        <v>32.04</v>
      </c>
      <c r="I20" s="4">
        <v>135</v>
      </c>
      <c r="J20" s="3">
        <f t="shared" si="4"/>
        <v>4.707</v>
      </c>
      <c r="K20" s="15">
        <v>470.7</v>
      </c>
      <c r="L20" s="4">
        <v>76.1</v>
      </c>
      <c r="M20" s="4">
        <v>9.4</v>
      </c>
      <c r="N20" s="4">
        <f t="shared" si="5"/>
        <v>26.1</v>
      </c>
      <c r="O20" s="4">
        <v>35.5</v>
      </c>
      <c r="P20" s="3">
        <v>2.26</v>
      </c>
      <c r="Q20" s="3">
        <v>0.53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79</v>
      </c>
      <c r="C21" s="2">
        <v>2.65</v>
      </c>
      <c r="D21" s="2">
        <f t="shared" si="0"/>
        <v>9.54</v>
      </c>
      <c r="E21" s="3">
        <f t="shared" si="1"/>
        <v>5.1511879049676015</v>
      </c>
      <c r="F21" s="2">
        <f t="shared" si="2"/>
        <v>1.4440000000000008</v>
      </c>
      <c r="G21" s="3">
        <v>5.2</v>
      </c>
      <c r="H21" s="4">
        <f t="shared" si="3"/>
        <v>31.200000000000003</v>
      </c>
      <c r="I21" s="4">
        <v>135</v>
      </c>
      <c r="J21" s="3">
        <f t="shared" si="4"/>
        <v>4.72</v>
      </c>
      <c r="K21" s="15">
        <v>472</v>
      </c>
      <c r="L21" s="4">
        <v>77.2</v>
      </c>
      <c r="M21" s="4">
        <v>9.1</v>
      </c>
      <c r="N21" s="4">
        <f t="shared" si="5"/>
        <v>20.9</v>
      </c>
      <c r="O21" s="4">
        <v>30</v>
      </c>
      <c r="P21" s="3">
        <v>2.47</v>
      </c>
      <c r="Q21" s="3">
        <v>0.53</v>
      </c>
      <c r="R21" s="9">
        <v>67.5</v>
      </c>
      <c r="S21" s="9">
        <v>35</v>
      </c>
      <c r="T21" s="9">
        <f t="shared" si="6"/>
        <v>32.5</v>
      </c>
      <c r="U21" s="10">
        <v>6.35</v>
      </c>
      <c r="V21" s="9">
        <v>57.1</v>
      </c>
    </row>
    <row r="22" spans="1:22" ht="12.75">
      <c r="A22" s="1">
        <v>20</v>
      </c>
      <c r="B22" t="s">
        <v>17</v>
      </c>
      <c r="C22" s="2">
        <v>2.649</v>
      </c>
      <c r="D22" s="2">
        <f t="shared" si="0"/>
        <v>9.5364</v>
      </c>
      <c r="E22" s="3">
        <f t="shared" si="1"/>
        <v>5.149244060475162</v>
      </c>
      <c r="F22" s="2">
        <f t="shared" si="2"/>
        <v>1.4475999999999996</v>
      </c>
      <c r="G22" s="3">
        <v>4.77</v>
      </c>
      <c r="H22" s="4">
        <f t="shared" si="3"/>
        <v>28.619999999999997</v>
      </c>
      <c r="I22" s="4">
        <v>135</v>
      </c>
      <c r="J22" s="3">
        <f t="shared" si="4"/>
        <v>4.707</v>
      </c>
      <c r="K22" s="15">
        <v>470.7</v>
      </c>
      <c r="L22" s="4">
        <v>72.5</v>
      </c>
      <c r="M22" s="4">
        <v>10.1</v>
      </c>
      <c r="N22" s="4">
        <f t="shared" si="5"/>
        <v>19.6</v>
      </c>
      <c r="O22" s="4">
        <v>29.7</v>
      </c>
      <c r="P22" s="3">
        <v>2.29</v>
      </c>
      <c r="Q22" s="3">
        <v>0.52</v>
      </c>
      <c r="R22" s="9">
        <v>51.4</v>
      </c>
      <c r="S22" s="9">
        <v>34.9</v>
      </c>
      <c r="T22" s="9">
        <f t="shared" si="6"/>
        <v>16.5</v>
      </c>
      <c r="U22" s="10">
        <v>3.33</v>
      </c>
      <c r="V22" s="9">
        <v>30</v>
      </c>
    </row>
    <row r="23" spans="1:22" ht="12.75">
      <c r="A23" s="1">
        <v>21</v>
      </c>
      <c r="B23" t="s">
        <v>86</v>
      </c>
      <c r="C23" s="2">
        <v>2.639</v>
      </c>
      <c r="D23" s="2">
        <f t="shared" si="0"/>
        <v>9.500399999999999</v>
      </c>
      <c r="E23" s="3">
        <f t="shared" si="1"/>
        <v>5.129805615550755</v>
      </c>
      <c r="F23" s="2">
        <f t="shared" si="2"/>
        <v>1.483600000000001</v>
      </c>
      <c r="G23" s="3">
        <v>6.06</v>
      </c>
      <c r="H23" s="4">
        <f t="shared" si="3"/>
        <v>36.36</v>
      </c>
      <c r="I23" s="4">
        <v>135</v>
      </c>
      <c r="J23" s="3">
        <f t="shared" si="4"/>
        <v>4.851</v>
      </c>
      <c r="K23" s="15">
        <v>485.1</v>
      </c>
      <c r="L23" s="4">
        <v>74.9</v>
      </c>
      <c r="M23" s="4">
        <v>10.7</v>
      </c>
      <c r="N23" s="4">
        <f t="shared" si="5"/>
        <v>24.3</v>
      </c>
      <c r="O23" s="4">
        <v>35</v>
      </c>
      <c r="P23" s="3">
        <v>2.4</v>
      </c>
      <c r="Q23" s="3">
        <v>0.49</v>
      </c>
      <c r="R23" s="9">
        <v>55.6</v>
      </c>
      <c r="S23" s="9">
        <v>35.6</v>
      </c>
      <c r="T23" s="9">
        <f t="shared" si="6"/>
        <v>20</v>
      </c>
      <c r="U23" s="10">
        <v>5.4</v>
      </c>
      <c r="V23" s="9">
        <v>48.6</v>
      </c>
    </row>
    <row r="24" spans="1:22" ht="12.75">
      <c r="A24" s="1">
        <v>22</v>
      </c>
      <c r="B24" t="s">
        <v>24</v>
      </c>
      <c r="C24" s="2">
        <v>2.637</v>
      </c>
      <c r="D24" s="2">
        <f t="shared" si="0"/>
        <v>9.4932</v>
      </c>
      <c r="E24" s="3">
        <f t="shared" si="1"/>
        <v>5.125917926565874</v>
      </c>
      <c r="F24" s="2">
        <f t="shared" si="2"/>
        <v>1.4908000000000001</v>
      </c>
      <c r="G24" s="3">
        <v>6.67</v>
      </c>
      <c r="H24" s="4">
        <f t="shared" si="3"/>
        <v>40.019999999999996</v>
      </c>
      <c r="I24" s="4">
        <v>135</v>
      </c>
      <c r="J24" s="3">
        <f t="shared" si="4"/>
        <v>0</v>
      </c>
      <c r="K24" s="4"/>
      <c r="L24" s="4"/>
      <c r="M24" s="4"/>
      <c r="N24" s="4">
        <f t="shared" si="5"/>
        <v>0</v>
      </c>
      <c r="O24" s="4"/>
      <c r="P24" s="3"/>
      <c r="Q24" s="3"/>
      <c r="R24" s="9"/>
      <c r="S24" s="9"/>
      <c r="T24" s="9">
        <f t="shared" si="6"/>
        <v>0</v>
      </c>
      <c r="U24" s="10"/>
      <c r="V24" s="9"/>
    </row>
    <row r="25" spans="1:22" ht="12.75">
      <c r="A25" s="1">
        <v>23</v>
      </c>
      <c r="B25" t="s">
        <v>85</v>
      </c>
      <c r="C25" s="2">
        <v>2.63</v>
      </c>
      <c r="D25" s="2">
        <f t="shared" si="0"/>
        <v>9.468</v>
      </c>
      <c r="E25" s="3">
        <f t="shared" si="1"/>
        <v>5.11231101511879</v>
      </c>
      <c r="F25" s="2">
        <f t="shared" si="2"/>
        <v>1.516</v>
      </c>
      <c r="G25" s="3">
        <v>5.98</v>
      </c>
      <c r="H25" s="4">
        <f t="shared" si="3"/>
        <v>35.88</v>
      </c>
      <c r="I25" s="4">
        <v>135</v>
      </c>
      <c r="J25" s="3">
        <f t="shared" si="4"/>
        <v>4.775</v>
      </c>
      <c r="K25" s="15">
        <v>477.5</v>
      </c>
      <c r="L25" s="4">
        <v>74.9</v>
      </c>
      <c r="M25" s="4">
        <v>10.7</v>
      </c>
      <c r="N25" s="4">
        <f t="shared" si="5"/>
        <v>24.3</v>
      </c>
      <c r="O25" s="4">
        <v>35</v>
      </c>
      <c r="P25" s="3">
        <v>2.39</v>
      </c>
      <c r="Q25" s="3">
        <v>0.5</v>
      </c>
      <c r="R25" s="9">
        <v>55.6</v>
      </c>
      <c r="S25" s="9">
        <v>35.6</v>
      </c>
      <c r="T25" s="9">
        <f t="shared" si="6"/>
        <v>20</v>
      </c>
      <c r="U25" s="10">
        <v>5.4</v>
      </c>
      <c r="V25" s="9">
        <v>48.6</v>
      </c>
    </row>
    <row r="26" spans="1:22" ht="12.75">
      <c r="A26" s="1">
        <v>24</v>
      </c>
      <c r="B26" s="5" t="s">
        <v>15</v>
      </c>
      <c r="C26" s="6">
        <v>2.628</v>
      </c>
      <c r="D26" s="2">
        <f t="shared" si="0"/>
        <v>9.4608</v>
      </c>
      <c r="E26" s="3">
        <f t="shared" si="1"/>
        <v>5.108423326133909</v>
      </c>
      <c r="F26" s="2">
        <f t="shared" si="2"/>
        <v>1.5231999999999992</v>
      </c>
      <c r="G26" s="3">
        <v>5.91</v>
      </c>
      <c r="H26" s="4">
        <f t="shared" si="3"/>
        <v>35.46</v>
      </c>
      <c r="I26" s="4">
        <v>135</v>
      </c>
      <c r="J26" s="3">
        <f t="shared" si="4"/>
        <v>4.895</v>
      </c>
      <c r="K26" s="4">
        <v>489.5</v>
      </c>
      <c r="L26" s="4">
        <v>75</v>
      </c>
      <c r="M26" s="4">
        <v>10.6</v>
      </c>
      <c r="N26" s="4">
        <f t="shared" si="5"/>
        <v>23.6</v>
      </c>
      <c r="O26" s="4">
        <v>34.2</v>
      </c>
      <c r="P26" s="3">
        <v>2.3</v>
      </c>
      <c r="Q26" s="3">
        <v>0.48</v>
      </c>
      <c r="R26" s="9">
        <v>51</v>
      </c>
      <c r="S26" s="9">
        <v>34.1</v>
      </c>
      <c r="T26" s="9">
        <f t="shared" si="6"/>
        <v>16.9</v>
      </c>
      <c r="U26" s="10">
        <v>4.51</v>
      </c>
      <c r="V26" s="9">
        <v>40.6</v>
      </c>
    </row>
    <row r="27" spans="1:22" ht="12.75">
      <c r="A27" s="1">
        <v>25</v>
      </c>
      <c r="B27" t="s">
        <v>78</v>
      </c>
      <c r="C27" s="2">
        <v>2.625</v>
      </c>
      <c r="D27" s="2">
        <f t="shared" si="0"/>
        <v>9.450000000000001</v>
      </c>
      <c r="E27" s="3">
        <f t="shared" si="1"/>
        <v>5.102591792656588</v>
      </c>
      <c r="F27" s="2">
        <f t="shared" si="2"/>
        <v>1.533999999999999</v>
      </c>
      <c r="G27" s="3">
        <v>5.67</v>
      </c>
      <c r="H27" s="4">
        <f t="shared" si="3"/>
        <v>34.019999999999996</v>
      </c>
      <c r="I27" s="4">
        <v>135</v>
      </c>
      <c r="J27" s="3">
        <f t="shared" si="4"/>
        <v>4.582</v>
      </c>
      <c r="K27" s="15">
        <v>458.2</v>
      </c>
      <c r="L27" s="4">
        <v>83.5</v>
      </c>
      <c r="M27" s="4">
        <v>8</v>
      </c>
      <c r="N27" s="4">
        <f t="shared" si="5"/>
        <v>24.5</v>
      </c>
      <c r="O27" s="4">
        <v>32.5</v>
      </c>
      <c r="P27" s="3">
        <v>2.58</v>
      </c>
      <c r="Q27" s="3">
        <v>0.57</v>
      </c>
      <c r="R27" s="9">
        <v>75.1</v>
      </c>
      <c r="S27" s="9">
        <v>33.3</v>
      </c>
      <c r="T27" s="9">
        <f t="shared" si="6"/>
        <v>41.8</v>
      </c>
      <c r="U27" s="10">
        <v>8.24</v>
      </c>
      <c r="V27" s="9">
        <v>74.2</v>
      </c>
    </row>
    <row r="28" spans="1:22" ht="12.75">
      <c r="A28" s="1">
        <v>26</v>
      </c>
      <c r="B28" t="s">
        <v>30</v>
      </c>
      <c r="C28" s="2">
        <v>2.62</v>
      </c>
      <c r="D28" s="2">
        <f t="shared" si="0"/>
        <v>9.432</v>
      </c>
      <c r="E28" s="3">
        <f t="shared" si="1"/>
        <v>5.092872570194384</v>
      </c>
      <c r="F28" s="2">
        <f t="shared" si="2"/>
        <v>1.5519999999999996</v>
      </c>
      <c r="G28" s="3">
        <v>6.47</v>
      </c>
      <c r="H28" s="4">
        <f t="shared" si="3"/>
        <v>38.82</v>
      </c>
      <c r="I28" s="4">
        <v>135</v>
      </c>
      <c r="J28" s="3">
        <f t="shared" si="4"/>
        <v>0</v>
      </c>
      <c r="K28" s="4"/>
      <c r="L28" s="4"/>
      <c r="M28" s="4"/>
      <c r="N28" s="4">
        <f t="shared" si="5"/>
        <v>0</v>
      </c>
      <c r="O28" s="4"/>
      <c r="P28" s="3"/>
      <c r="Q28" s="3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83</v>
      </c>
      <c r="C29" s="2">
        <v>2.61</v>
      </c>
      <c r="D29" s="2">
        <f t="shared" si="0"/>
        <v>9.395999999999999</v>
      </c>
      <c r="E29" s="3">
        <f t="shared" si="1"/>
        <v>5.073434125269977</v>
      </c>
      <c r="F29" s="2">
        <f t="shared" si="2"/>
        <v>1.588000000000001</v>
      </c>
      <c r="G29" s="3">
        <v>5.94</v>
      </c>
      <c r="H29" s="4">
        <f t="shared" si="3"/>
        <v>35.64</v>
      </c>
      <c r="I29" s="4">
        <v>135</v>
      </c>
      <c r="J29" s="3">
        <f t="shared" si="4"/>
        <v>4.773</v>
      </c>
      <c r="K29">
        <v>477.3</v>
      </c>
      <c r="L29">
        <v>83.5</v>
      </c>
      <c r="M29">
        <v>8.4</v>
      </c>
      <c r="N29" s="4">
        <f t="shared" si="5"/>
        <v>26.700000000000003</v>
      </c>
      <c r="O29">
        <v>35.1</v>
      </c>
      <c r="P29">
        <v>2.56</v>
      </c>
      <c r="Q29">
        <v>0.51</v>
      </c>
      <c r="R29">
        <v>73.9</v>
      </c>
      <c r="S29">
        <v>35.1</v>
      </c>
      <c r="T29" s="9">
        <f t="shared" si="6"/>
        <v>38.800000000000004</v>
      </c>
      <c r="U29">
        <v>7.55</v>
      </c>
      <c r="V29" s="9">
        <v>68</v>
      </c>
    </row>
    <row r="30" spans="1:22" ht="12.75">
      <c r="A30" s="1">
        <v>28</v>
      </c>
      <c r="B30" t="s">
        <v>84</v>
      </c>
      <c r="C30" s="2">
        <v>2.61</v>
      </c>
      <c r="D30" s="2">
        <f t="shared" si="0"/>
        <v>9.395999999999999</v>
      </c>
      <c r="E30" s="3">
        <f t="shared" si="1"/>
        <v>5.073434125269977</v>
      </c>
      <c r="F30" s="2">
        <f t="shared" si="2"/>
        <v>1.588000000000001</v>
      </c>
      <c r="G30" s="3">
        <v>5.85</v>
      </c>
      <c r="H30" s="4">
        <f t="shared" si="3"/>
        <v>35.099999999999994</v>
      </c>
      <c r="I30" s="4">
        <v>225</v>
      </c>
      <c r="J30" s="3">
        <f t="shared" si="4"/>
        <v>4.627</v>
      </c>
      <c r="K30" s="9">
        <v>462.7</v>
      </c>
      <c r="L30" s="9">
        <v>83.5</v>
      </c>
      <c r="M30" s="9">
        <v>8.3</v>
      </c>
      <c r="N30" s="9">
        <f t="shared" si="5"/>
        <v>26.8</v>
      </c>
      <c r="O30" s="9">
        <v>35.1</v>
      </c>
      <c r="P30" s="10">
        <v>2.54</v>
      </c>
      <c r="Q30" s="10">
        <v>0.53</v>
      </c>
      <c r="R30" s="9">
        <v>73.7</v>
      </c>
      <c r="S30" s="9">
        <v>35.2</v>
      </c>
      <c r="T30" s="9">
        <f t="shared" si="6"/>
        <v>38.5</v>
      </c>
      <c r="U30" s="10">
        <v>7.45</v>
      </c>
      <c r="V30" s="9">
        <v>67.1</v>
      </c>
    </row>
    <row r="31" spans="1:22" ht="12.75">
      <c r="A31" s="1">
        <v>29</v>
      </c>
      <c r="B31" t="s">
        <v>29</v>
      </c>
      <c r="C31" s="2">
        <v>2.601</v>
      </c>
      <c r="D31" s="2">
        <f t="shared" si="0"/>
        <v>9.3636</v>
      </c>
      <c r="E31" s="3">
        <f t="shared" si="1"/>
        <v>5.055939524838013</v>
      </c>
      <c r="F31" s="2">
        <f t="shared" si="2"/>
        <v>1.6204</v>
      </c>
      <c r="G31" s="3">
        <v>5.54</v>
      </c>
      <c r="H31" s="4">
        <f t="shared" si="3"/>
        <v>33.24</v>
      </c>
      <c r="I31" s="4">
        <v>135</v>
      </c>
      <c r="J31" s="3">
        <f t="shared" si="4"/>
        <v>4.468999999999999</v>
      </c>
      <c r="K31" s="4">
        <v>446.9</v>
      </c>
      <c r="L31" s="4">
        <v>83.7</v>
      </c>
      <c r="M31" s="4">
        <v>8.1</v>
      </c>
      <c r="N31" s="4">
        <f t="shared" si="5"/>
        <v>24.4</v>
      </c>
      <c r="O31" s="4">
        <v>32.5</v>
      </c>
      <c r="P31" s="3">
        <v>2.54</v>
      </c>
      <c r="Q31" s="3">
        <v>0.57</v>
      </c>
      <c r="R31" s="9">
        <v>74</v>
      </c>
      <c r="S31" s="9">
        <v>33.3</v>
      </c>
      <c r="T31" s="9">
        <f t="shared" si="6"/>
        <v>40.7</v>
      </c>
      <c r="U31" s="10">
        <v>8.13</v>
      </c>
      <c r="V31" s="9">
        <v>73.2</v>
      </c>
    </row>
    <row r="32" spans="1:22" ht="12.75">
      <c r="A32" s="1">
        <v>30</v>
      </c>
      <c r="B32" t="s">
        <v>44</v>
      </c>
      <c r="C32" s="2">
        <v>2.601</v>
      </c>
      <c r="D32" s="2">
        <f t="shared" si="0"/>
        <v>9.3636</v>
      </c>
      <c r="E32" s="3">
        <f t="shared" si="1"/>
        <v>5.055939524838013</v>
      </c>
      <c r="F32" s="2">
        <f t="shared" si="2"/>
        <v>1.6204</v>
      </c>
      <c r="G32" s="3">
        <v>4.56</v>
      </c>
      <c r="H32" s="4">
        <f t="shared" si="3"/>
        <v>27.36</v>
      </c>
      <c r="I32" s="4">
        <v>135</v>
      </c>
      <c r="J32" s="3">
        <f t="shared" si="4"/>
        <v>4.508</v>
      </c>
      <c r="K32" s="4">
        <v>450.8</v>
      </c>
      <c r="L32" s="4">
        <v>76.2</v>
      </c>
      <c r="M32" s="4">
        <v>10.3</v>
      </c>
      <c r="N32" s="4">
        <f t="shared" si="5"/>
        <v>20.099999999999998</v>
      </c>
      <c r="O32" s="4">
        <v>30.4</v>
      </c>
      <c r="P32" s="3">
        <v>2.27</v>
      </c>
      <c r="Q32" s="3">
        <v>0.52</v>
      </c>
      <c r="R32" s="9">
        <v>51.4</v>
      </c>
      <c r="S32" s="9">
        <v>36.3</v>
      </c>
      <c r="T32" s="9">
        <f t="shared" si="6"/>
        <v>15.100000000000001</v>
      </c>
      <c r="U32" s="10">
        <v>3.08</v>
      </c>
      <c r="V32" s="9">
        <v>27.8</v>
      </c>
    </row>
    <row r="33" spans="1:22" ht="12.75">
      <c r="A33" s="1">
        <v>31</v>
      </c>
      <c r="B33" t="s">
        <v>21</v>
      </c>
      <c r="C33" s="2">
        <v>2.6</v>
      </c>
      <c r="D33" s="2">
        <f t="shared" si="0"/>
        <v>9.360000000000001</v>
      </c>
      <c r="E33" s="3">
        <f t="shared" si="1"/>
        <v>5.053995680345572</v>
      </c>
      <c r="F33" s="2">
        <f t="shared" si="2"/>
        <v>1.6239999999999988</v>
      </c>
      <c r="G33" s="3">
        <v>6.56</v>
      </c>
      <c r="H33" s="4">
        <f t="shared" si="3"/>
        <v>39.36</v>
      </c>
      <c r="I33" s="4">
        <v>135</v>
      </c>
      <c r="J33" s="3">
        <f t="shared" si="4"/>
        <v>4.705</v>
      </c>
      <c r="K33" s="4">
        <v>470.5</v>
      </c>
      <c r="L33" s="4">
        <v>86.7</v>
      </c>
      <c r="M33" s="4">
        <v>10</v>
      </c>
      <c r="N33" s="4">
        <f t="shared" si="5"/>
        <v>29.4</v>
      </c>
      <c r="O33" s="4">
        <v>39.4</v>
      </c>
      <c r="P33" s="3">
        <v>2.52</v>
      </c>
      <c r="Q33" s="3">
        <v>0.51</v>
      </c>
      <c r="R33" s="9">
        <v>73.8</v>
      </c>
      <c r="S33" s="9">
        <v>39.2</v>
      </c>
      <c r="T33" s="9">
        <f t="shared" si="6"/>
        <v>34.599999999999994</v>
      </c>
      <c r="U33" s="10">
        <v>7.2</v>
      </c>
      <c r="V33" s="9">
        <v>64.8</v>
      </c>
    </row>
    <row r="34" spans="1:22" ht="12.75">
      <c r="A34" s="1">
        <v>32</v>
      </c>
      <c r="B34" t="s">
        <v>70</v>
      </c>
      <c r="C34" s="2">
        <v>2.598</v>
      </c>
      <c r="D34" s="2">
        <f t="shared" si="0"/>
        <v>9.3528</v>
      </c>
      <c r="E34" s="3">
        <f t="shared" si="1"/>
        <v>5.050107991360691</v>
      </c>
      <c r="F34" s="2">
        <f t="shared" si="2"/>
        <v>1.6311999999999998</v>
      </c>
      <c r="G34" s="3">
        <v>7.42</v>
      </c>
      <c r="H34" s="4">
        <f t="shared" si="3"/>
        <v>44.519999999999996</v>
      </c>
      <c r="I34" s="4">
        <v>135</v>
      </c>
      <c r="J34" s="3">
        <f t="shared" si="4"/>
        <v>4.979</v>
      </c>
      <c r="K34" s="15">
        <v>497.9</v>
      </c>
      <c r="L34" s="4">
        <v>94.8</v>
      </c>
      <c r="M34" s="4">
        <v>8.7</v>
      </c>
      <c r="N34" s="4">
        <f t="shared" si="5"/>
        <v>27.099999999999998</v>
      </c>
      <c r="O34" s="4">
        <v>35.8</v>
      </c>
      <c r="P34" s="3">
        <v>2.84</v>
      </c>
      <c r="Q34" s="3">
        <v>0.5</v>
      </c>
      <c r="R34" s="9">
        <v>104.9</v>
      </c>
      <c r="S34" s="9">
        <v>34.9</v>
      </c>
      <c r="T34" s="9">
        <f t="shared" si="6"/>
        <v>70</v>
      </c>
      <c r="U34" s="10">
        <v>14.41</v>
      </c>
      <c r="V34" s="9">
        <v>129.7</v>
      </c>
    </row>
    <row r="35" spans="1:22" ht="12.75">
      <c r="A35" s="1">
        <v>33</v>
      </c>
      <c r="B35" t="s">
        <v>18</v>
      </c>
      <c r="C35" s="2">
        <v>2.597</v>
      </c>
      <c r="D35" s="2">
        <f aca="true" t="shared" si="7" ref="D35:D60">C35*3.6</f>
        <v>9.3492</v>
      </c>
      <c r="E35" s="3">
        <f aca="true" t="shared" si="8" ref="E35:E60">D35/1.852</f>
        <v>5.04816414686825</v>
      </c>
      <c r="F35" s="2">
        <f aca="true" t="shared" si="9" ref="F35:F60">10.984-D35</f>
        <v>1.6348000000000003</v>
      </c>
      <c r="G35" s="3">
        <v>5.13</v>
      </c>
      <c r="H35" s="4">
        <f aca="true" t="shared" si="10" ref="H35:H59">G35*6</f>
        <v>30.78</v>
      </c>
      <c r="I35" s="4">
        <v>135</v>
      </c>
      <c r="J35" s="3">
        <f aca="true" t="shared" si="11" ref="J35:J59">K35/100</f>
        <v>0</v>
      </c>
      <c r="K35" s="4"/>
      <c r="L35" s="4"/>
      <c r="M35" s="4"/>
      <c r="N35" s="4">
        <f aca="true" t="shared" si="12" ref="N35:N59">O35-M35</f>
        <v>0</v>
      </c>
      <c r="O35" s="4"/>
      <c r="P35" s="3"/>
      <c r="Q35" s="3"/>
      <c r="R35" s="9"/>
      <c r="S35" s="9"/>
      <c r="T35" s="9">
        <f aca="true" t="shared" si="13" ref="T35:T59">R35-S35</f>
        <v>0</v>
      </c>
      <c r="U35" s="10"/>
      <c r="V35" s="9"/>
    </row>
    <row r="36" spans="1:22" ht="12.75">
      <c r="A36" s="1">
        <v>34</v>
      </c>
      <c r="B36" t="s">
        <v>39</v>
      </c>
      <c r="C36" s="2">
        <v>2.595</v>
      </c>
      <c r="D36" s="2">
        <f t="shared" si="7"/>
        <v>9.342</v>
      </c>
      <c r="E36" s="3">
        <f t="shared" si="8"/>
        <v>5.044276457883369</v>
      </c>
      <c r="F36" s="2">
        <f t="shared" si="9"/>
        <v>1.6419999999999995</v>
      </c>
      <c r="G36" s="3">
        <v>5.83</v>
      </c>
      <c r="H36" s="4">
        <f t="shared" si="10"/>
        <v>34.980000000000004</v>
      </c>
      <c r="I36" s="4">
        <v>135</v>
      </c>
      <c r="J36" s="3">
        <f t="shared" si="11"/>
        <v>0</v>
      </c>
      <c r="K36" s="4"/>
      <c r="L36" s="4"/>
      <c r="M36" s="4"/>
      <c r="N36" s="4">
        <f t="shared" si="12"/>
        <v>0</v>
      </c>
      <c r="O36" s="4"/>
      <c r="P36" s="3"/>
      <c r="Q36" s="3"/>
      <c r="R36" s="9"/>
      <c r="S36" s="9"/>
      <c r="T36" s="9">
        <f t="shared" si="13"/>
        <v>0</v>
      </c>
      <c r="U36" s="10"/>
      <c r="V36" s="9"/>
    </row>
    <row r="37" spans="1:22" ht="12.75">
      <c r="A37" s="1">
        <v>35</v>
      </c>
      <c r="B37" t="s">
        <v>25</v>
      </c>
      <c r="C37" s="2">
        <v>2.59</v>
      </c>
      <c r="D37" s="2">
        <f t="shared" si="7"/>
        <v>9.324</v>
      </c>
      <c r="E37" s="3">
        <f t="shared" si="8"/>
        <v>5.034557235421166</v>
      </c>
      <c r="F37" s="2">
        <f t="shared" si="9"/>
        <v>1.6600000000000001</v>
      </c>
      <c r="G37" s="3">
        <v>4.56</v>
      </c>
      <c r="H37" s="4">
        <f t="shared" si="10"/>
        <v>27.36</v>
      </c>
      <c r="I37" s="4">
        <v>135</v>
      </c>
      <c r="J37" s="3">
        <f t="shared" si="11"/>
        <v>4.44</v>
      </c>
      <c r="K37" s="15">
        <v>444</v>
      </c>
      <c r="L37" s="4">
        <v>75.4</v>
      </c>
      <c r="M37" s="4">
        <v>9.5</v>
      </c>
      <c r="N37" s="4">
        <f t="shared" si="12"/>
        <v>16.1</v>
      </c>
      <c r="O37" s="4">
        <v>25.6</v>
      </c>
      <c r="P37" s="3">
        <v>2.41</v>
      </c>
      <c r="Q37" s="3">
        <v>0.53</v>
      </c>
      <c r="R37" s="9">
        <v>62.4</v>
      </c>
      <c r="S37" s="9">
        <v>24.1</v>
      </c>
      <c r="T37" s="9">
        <f t="shared" si="13"/>
        <v>38.3</v>
      </c>
      <c r="U37" s="10">
        <v>8.45</v>
      </c>
      <c r="V37" s="9">
        <v>76.1</v>
      </c>
    </row>
    <row r="38" spans="1:22" ht="12.75">
      <c r="A38" s="1">
        <v>36</v>
      </c>
      <c r="B38" t="s">
        <v>26</v>
      </c>
      <c r="C38" s="2">
        <v>2.584</v>
      </c>
      <c r="D38" s="2">
        <f t="shared" si="7"/>
        <v>9.3024</v>
      </c>
      <c r="E38" s="3">
        <f t="shared" si="8"/>
        <v>5.0228941684665225</v>
      </c>
      <c r="F38" s="2">
        <f t="shared" si="9"/>
        <v>1.6815999999999995</v>
      </c>
      <c r="G38" s="3">
        <v>7.47</v>
      </c>
      <c r="H38" s="4">
        <f t="shared" si="10"/>
        <v>44.82</v>
      </c>
      <c r="I38" s="4">
        <v>135</v>
      </c>
      <c r="J38" s="3">
        <f t="shared" si="11"/>
        <v>4.928999999999999</v>
      </c>
      <c r="K38" s="15">
        <v>492.9</v>
      </c>
      <c r="L38" s="4">
        <v>85.6</v>
      </c>
      <c r="M38" s="4">
        <v>10.2</v>
      </c>
      <c r="N38" s="4">
        <f t="shared" si="12"/>
        <v>28.500000000000004</v>
      </c>
      <c r="O38" s="4">
        <v>38.7</v>
      </c>
      <c r="P38" s="3">
        <v>2.73</v>
      </c>
      <c r="Q38" s="3">
        <v>0.48</v>
      </c>
      <c r="R38" s="9">
        <v>88.8</v>
      </c>
      <c r="S38" s="9">
        <v>36.6</v>
      </c>
      <c r="T38" s="9">
        <f t="shared" si="13"/>
        <v>52.199999999999996</v>
      </c>
      <c r="U38" s="10">
        <v>11.18</v>
      </c>
      <c r="V38" s="9">
        <v>100.6</v>
      </c>
    </row>
    <row r="39" spans="1:22" ht="12.75">
      <c r="A39" s="1">
        <v>37</v>
      </c>
      <c r="B39" t="s">
        <v>19</v>
      </c>
      <c r="C39" s="2">
        <v>2.583</v>
      </c>
      <c r="D39" s="2">
        <f t="shared" si="7"/>
        <v>9.298800000000002</v>
      </c>
      <c r="E39" s="3">
        <f t="shared" si="8"/>
        <v>5.020950323974083</v>
      </c>
      <c r="F39" s="2">
        <f t="shared" si="9"/>
        <v>1.6851999999999983</v>
      </c>
      <c r="G39" s="3">
        <v>4.95</v>
      </c>
      <c r="H39" s="4">
        <f t="shared" si="10"/>
        <v>29.700000000000003</v>
      </c>
      <c r="I39" s="4">
        <v>135</v>
      </c>
      <c r="J39" s="3">
        <f t="shared" si="11"/>
        <v>4.66</v>
      </c>
      <c r="K39" s="4">
        <v>466</v>
      </c>
      <c r="L39" s="4">
        <v>75.5</v>
      </c>
      <c r="M39" s="4">
        <v>10.2</v>
      </c>
      <c r="N39" s="4">
        <f t="shared" si="12"/>
        <v>21.2</v>
      </c>
      <c r="O39" s="4">
        <v>31.4</v>
      </c>
      <c r="P39" s="3">
        <v>2.27</v>
      </c>
      <c r="Q39" s="3">
        <v>0.49</v>
      </c>
      <c r="R39" s="9">
        <v>52.3</v>
      </c>
      <c r="S39" s="9">
        <v>36.4</v>
      </c>
      <c r="T39" s="9">
        <f t="shared" si="13"/>
        <v>15.899999999999999</v>
      </c>
      <c r="U39" s="10">
        <v>2.87</v>
      </c>
      <c r="V39" s="9">
        <v>25.8</v>
      </c>
    </row>
    <row r="40" spans="1:22" ht="12.75">
      <c r="A40" s="1">
        <v>38</v>
      </c>
      <c r="B40" t="s">
        <v>22</v>
      </c>
      <c r="C40" s="2">
        <v>2.583</v>
      </c>
      <c r="D40" s="2">
        <f t="shared" si="7"/>
        <v>9.298800000000002</v>
      </c>
      <c r="E40" s="3">
        <f t="shared" si="8"/>
        <v>5.020950323974083</v>
      </c>
      <c r="F40" s="2">
        <f t="shared" si="9"/>
        <v>1.6851999999999983</v>
      </c>
      <c r="G40" s="3">
        <v>5.75</v>
      </c>
      <c r="H40" s="4">
        <f t="shared" si="10"/>
        <v>34.5</v>
      </c>
      <c r="I40" s="4">
        <v>135</v>
      </c>
      <c r="J40" s="3">
        <f t="shared" si="11"/>
        <v>0</v>
      </c>
      <c r="K40" s="4"/>
      <c r="L40" s="4"/>
      <c r="M40" s="4"/>
      <c r="N40" s="4">
        <f t="shared" si="12"/>
        <v>0</v>
      </c>
      <c r="O40" s="4"/>
      <c r="P40" s="3"/>
      <c r="Q40" s="3"/>
      <c r="R40" s="9"/>
      <c r="S40" s="9"/>
      <c r="T40" s="9">
        <f t="shared" si="13"/>
        <v>0</v>
      </c>
      <c r="U40" s="10"/>
      <c r="V40" s="9"/>
    </row>
    <row r="41" spans="1:22" ht="12.75">
      <c r="A41" s="1">
        <v>39</v>
      </c>
      <c r="B41" t="s">
        <v>54</v>
      </c>
      <c r="C41" s="2">
        <v>2.575</v>
      </c>
      <c r="D41" s="2">
        <f t="shared" si="7"/>
        <v>9.270000000000001</v>
      </c>
      <c r="E41" s="3">
        <f t="shared" si="8"/>
        <v>5.005399568034558</v>
      </c>
      <c r="F41" s="2">
        <f t="shared" si="9"/>
        <v>1.7139999999999986</v>
      </c>
      <c r="G41" s="3">
        <v>6.04</v>
      </c>
      <c r="H41" s="4">
        <f t="shared" si="10"/>
        <v>36.24</v>
      </c>
      <c r="I41" s="4">
        <v>135</v>
      </c>
      <c r="J41" s="3">
        <f t="shared" si="11"/>
        <v>4.765</v>
      </c>
      <c r="K41" s="15">
        <v>476.5</v>
      </c>
      <c r="L41" s="4">
        <v>83.8</v>
      </c>
      <c r="M41" s="4">
        <v>8.7</v>
      </c>
      <c r="N41" s="4">
        <f t="shared" si="12"/>
        <v>24.599999999999998</v>
      </c>
      <c r="O41" s="4">
        <v>33.3</v>
      </c>
      <c r="P41" s="3">
        <v>2.39</v>
      </c>
      <c r="Q41" s="3">
        <v>0.48</v>
      </c>
      <c r="R41" s="9">
        <v>64.8</v>
      </c>
      <c r="S41" s="9">
        <v>35</v>
      </c>
      <c r="T41" s="9">
        <f t="shared" si="13"/>
        <v>29.799999999999997</v>
      </c>
      <c r="U41" s="10">
        <v>6.06</v>
      </c>
      <c r="V41" s="9">
        <v>54.5</v>
      </c>
    </row>
    <row r="42" spans="1:22" ht="12.75">
      <c r="A42" s="1">
        <v>40</v>
      </c>
      <c r="B42" t="s">
        <v>20</v>
      </c>
      <c r="C42" s="2">
        <v>2.566</v>
      </c>
      <c r="D42" s="2">
        <f t="shared" si="7"/>
        <v>9.2376</v>
      </c>
      <c r="E42" s="3">
        <f t="shared" si="8"/>
        <v>4.987904967602592</v>
      </c>
      <c r="F42" s="2">
        <f t="shared" si="9"/>
        <v>1.7463999999999995</v>
      </c>
      <c r="G42" s="3">
        <v>6.09</v>
      </c>
      <c r="H42" s="4">
        <f t="shared" si="10"/>
        <v>36.54</v>
      </c>
      <c r="I42" s="4">
        <v>135</v>
      </c>
      <c r="J42" s="3">
        <f t="shared" si="11"/>
        <v>4.716</v>
      </c>
      <c r="K42" s="4">
        <v>471.6</v>
      </c>
      <c r="L42" s="4">
        <v>86</v>
      </c>
      <c r="M42" s="4">
        <v>10.6</v>
      </c>
      <c r="N42" s="4">
        <f t="shared" si="12"/>
        <v>25.199999999999996</v>
      </c>
      <c r="O42" s="4">
        <v>35.8</v>
      </c>
      <c r="P42" s="3">
        <v>2.34</v>
      </c>
      <c r="Q42" s="3">
        <v>0.45</v>
      </c>
      <c r="R42" s="9">
        <v>66.8</v>
      </c>
      <c r="S42" s="9">
        <v>37.3</v>
      </c>
      <c r="T42" s="9">
        <f t="shared" si="13"/>
        <v>29.5</v>
      </c>
      <c r="U42" s="10">
        <v>7.66</v>
      </c>
      <c r="V42" s="9">
        <v>68.9</v>
      </c>
    </row>
    <row r="43" spans="1:22" ht="12.75">
      <c r="A43" s="1">
        <v>41</v>
      </c>
      <c r="B43" t="s">
        <v>23</v>
      </c>
      <c r="C43" s="2">
        <v>2.555</v>
      </c>
      <c r="D43" s="2">
        <f t="shared" si="7"/>
        <v>9.198</v>
      </c>
      <c r="E43" s="3">
        <f t="shared" si="8"/>
        <v>4.966522678185745</v>
      </c>
      <c r="F43" s="2">
        <f t="shared" si="9"/>
        <v>1.7859999999999996</v>
      </c>
      <c r="G43" s="3">
        <v>5.9</v>
      </c>
      <c r="H43" s="4">
        <f t="shared" si="10"/>
        <v>35.400000000000006</v>
      </c>
      <c r="I43" s="4">
        <v>135</v>
      </c>
      <c r="J43" s="3">
        <f t="shared" si="11"/>
        <v>4.6530000000000005</v>
      </c>
      <c r="K43" s="15">
        <v>465.3</v>
      </c>
      <c r="L43" s="4">
        <v>84</v>
      </c>
      <c r="M43" s="4">
        <v>8.8</v>
      </c>
      <c r="N43" s="4">
        <f t="shared" si="12"/>
        <v>24.499999999999996</v>
      </c>
      <c r="O43" s="4">
        <v>33.3</v>
      </c>
      <c r="P43" s="3">
        <v>2.35</v>
      </c>
      <c r="Q43" s="3">
        <v>0.48</v>
      </c>
      <c r="R43" s="9">
        <v>64.1</v>
      </c>
      <c r="S43" s="9">
        <v>35.1</v>
      </c>
      <c r="T43" s="9">
        <f t="shared" si="13"/>
        <v>28.999999999999993</v>
      </c>
      <c r="U43" s="10">
        <v>5.93</v>
      </c>
      <c r="V43" s="9">
        <v>53.4</v>
      </c>
    </row>
    <row r="44" spans="1:22" ht="12.75">
      <c r="A44" s="1">
        <v>42</v>
      </c>
      <c r="B44" t="s">
        <v>80</v>
      </c>
      <c r="C44" s="2">
        <v>2.55</v>
      </c>
      <c r="D44" s="2">
        <f t="shared" si="7"/>
        <v>9.18</v>
      </c>
      <c r="E44" s="3">
        <f t="shared" si="8"/>
        <v>4.956803455723541</v>
      </c>
      <c r="F44" s="2">
        <f t="shared" si="9"/>
        <v>1.8040000000000003</v>
      </c>
      <c r="G44" s="3">
        <v>5.89</v>
      </c>
      <c r="H44" s="4">
        <f t="shared" si="10"/>
        <v>35.339999999999996</v>
      </c>
      <c r="I44" s="4">
        <v>135</v>
      </c>
      <c r="J44" s="3">
        <f t="shared" si="11"/>
        <v>4.6160000000000005</v>
      </c>
      <c r="K44" s="15">
        <v>461.6</v>
      </c>
      <c r="L44" s="4">
        <v>86.5</v>
      </c>
      <c r="M44" s="4">
        <v>10.8</v>
      </c>
      <c r="N44" s="4">
        <f t="shared" si="12"/>
        <v>24.7</v>
      </c>
      <c r="O44" s="4">
        <v>35.5</v>
      </c>
      <c r="P44" s="3">
        <v>2.28</v>
      </c>
      <c r="Q44" s="3">
        <v>0.44</v>
      </c>
      <c r="R44" s="9">
        <v>66.2</v>
      </c>
      <c r="S44" s="9">
        <v>36.2</v>
      </c>
      <c r="T44" s="9">
        <f t="shared" si="13"/>
        <v>30</v>
      </c>
      <c r="U44" s="10">
        <v>7.76</v>
      </c>
      <c r="V44" s="9">
        <v>69.9</v>
      </c>
    </row>
    <row r="45" spans="1:22" ht="12.75">
      <c r="A45" s="1">
        <v>43</v>
      </c>
      <c r="B45" t="s">
        <v>43</v>
      </c>
      <c r="C45" s="2">
        <v>2.544</v>
      </c>
      <c r="D45" s="2">
        <f t="shared" si="7"/>
        <v>9.1584</v>
      </c>
      <c r="E45" s="3">
        <f t="shared" si="8"/>
        <v>4.945140388768898</v>
      </c>
      <c r="F45" s="2">
        <f t="shared" si="9"/>
        <v>1.8255999999999997</v>
      </c>
      <c r="G45" s="3">
        <v>5.43</v>
      </c>
      <c r="H45" s="4">
        <f t="shared" si="10"/>
        <v>32.58</v>
      </c>
      <c r="I45" s="4">
        <v>135</v>
      </c>
      <c r="J45" s="3">
        <f t="shared" si="11"/>
        <v>4.437</v>
      </c>
      <c r="K45" s="4">
        <v>443.7</v>
      </c>
      <c r="L45" s="4">
        <v>84.3</v>
      </c>
      <c r="M45" s="4">
        <v>6.8</v>
      </c>
      <c r="N45" s="4">
        <f t="shared" si="12"/>
        <v>24.4</v>
      </c>
      <c r="O45" s="4">
        <v>31.2</v>
      </c>
      <c r="P45" s="3">
        <v>2.93</v>
      </c>
      <c r="Q45" s="3">
        <v>0.55</v>
      </c>
      <c r="R45" s="9">
        <v>81.3</v>
      </c>
      <c r="S45" s="9">
        <v>30.4</v>
      </c>
      <c r="T45" s="9">
        <f t="shared" si="13"/>
        <v>50.9</v>
      </c>
      <c r="U45" s="10">
        <v>10.7</v>
      </c>
      <c r="V45" s="9">
        <v>96.3</v>
      </c>
    </row>
    <row r="46" spans="1:22" ht="12.75">
      <c r="A46" s="1">
        <v>44</v>
      </c>
      <c r="B46" t="s">
        <v>27</v>
      </c>
      <c r="C46" s="2">
        <v>2.539</v>
      </c>
      <c r="D46" s="2">
        <f t="shared" si="7"/>
        <v>9.140400000000001</v>
      </c>
      <c r="E46" s="3">
        <f t="shared" si="8"/>
        <v>4.935421166306696</v>
      </c>
      <c r="F46" s="2">
        <f t="shared" si="9"/>
        <v>1.8435999999999986</v>
      </c>
      <c r="G46" s="3">
        <v>5.75</v>
      </c>
      <c r="H46" s="4">
        <f t="shared" si="10"/>
        <v>34.5</v>
      </c>
      <c r="I46" s="4">
        <v>135</v>
      </c>
      <c r="J46" s="3">
        <f t="shared" si="11"/>
        <v>4.527</v>
      </c>
      <c r="K46" s="4">
        <v>452.7</v>
      </c>
      <c r="L46" s="4">
        <v>80.1</v>
      </c>
      <c r="M46" s="4">
        <v>10.2</v>
      </c>
      <c r="N46" s="4">
        <f t="shared" si="12"/>
        <v>26.599999999999998</v>
      </c>
      <c r="O46" s="4">
        <v>36.8</v>
      </c>
      <c r="P46" s="3">
        <v>2.3</v>
      </c>
      <c r="Q46" s="3">
        <v>0.48</v>
      </c>
      <c r="R46" s="9">
        <v>62.8</v>
      </c>
      <c r="S46" s="9">
        <v>38.4</v>
      </c>
      <c r="T46" s="9">
        <f t="shared" si="13"/>
        <v>24.4</v>
      </c>
      <c r="U46" s="10">
        <v>4.81</v>
      </c>
      <c r="V46" s="9">
        <v>43.3</v>
      </c>
    </row>
    <row r="47" spans="1:22" ht="12.75">
      <c r="A47" s="1">
        <v>45</v>
      </c>
      <c r="B47" t="s">
        <v>34</v>
      </c>
      <c r="C47" s="2">
        <v>2.53</v>
      </c>
      <c r="D47" s="2">
        <f t="shared" si="7"/>
        <v>9.107999999999999</v>
      </c>
      <c r="E47" s="3">
        <f t="shared" si="8"/>
        <v>4.917926565874729</v>
      </c>
      <c r="F47" s="2">
        <f t="shared" si="9"/>
        <v>1.8760000000000012</v>
      </c>
      <c r="G47" s="3">
        <v>6.96</v>
      </c>
      <c r="H47" s="4">
        <f t="shared" si="10"/>
        <v>41.76</v>
      </c>
      <c r="I47" s="4">
        <v>135</v>
      </c>
      <c r="J47" s="3">
        <f t="shared" si="11"/>
        <v>4.138999999999999</v>
      </c>
      <c r="K47" s="15">
        <v>413.9</v>
      </c>
      <c r="L47" s="4">
        <v>74.4</v>
      </c>
      <c r="M47" s="4">
        <v>9.4</v>
      </c>
      <c r="N47" s="4">
        <f t="shared" si="12"/>
        <v>27.300000000000004</v>
      </c>
      <c r="O47" s="4">
        <v>36.7</v>
      </c>
      <c r="P47" s="3">
        <v>2.34</v>
      </c>
      <c r="Q47" s="3">
        <v>0.52</v>
      </c>
      <c r="R47" s="9">
        <v>56.1</v>
      </c>
      <c r="S47" s="9">
        <v>36.3</v>
      </c>
      <c r="T47" s="9">
        <f t="shared" si="13"/>
        <v>19.800000000000004</v>
      </c>
      <c r="U47" s="10">
        <v>5.83</v>
      </c>
      <c r="V47" s="9">
        <v>52.4</v>
      </c>
    </row>
    <row r="48" spans="1:22" ht="12.75">
      <c r="A48" s="1">
        <v>46</v>
      </c>
      <c r="B48" t="s">
        <v>35</v>
      </c>
      <c r="C48" s="2">
        <v>2.527</v>
      </c>
      <c r="D48" s="2">
        <f t="shared" si="7"/>
        <v>9.0972</v>
      </c>
      <c r="E48" s="3">
        <f t="shared" si="8"/>
        <v>4.912095032397408</v>
      </c>
      <c r="F48" s="2">
        <f t="shared" si="9"/>
        <v>1.8867999999999991</v>
      </c>
      <c r="G48" s="3">
        <v>7.11</v>
      </c>
      <c r="H48" s="4">
        <f t="shared" si="10"/>
        <v>42.660000000000004</v>
      </c>
      <c r="I48" s="4">
        <v>135</v>
      </c>
      <c r="J48" s="3">
        <f t="shared" si="11"/>
        <v>0</v>
      </c>
      <c r="K48" s="4"/>
      <c r="L48" s="4"/>
      <c r="M48" s="4"/>
      <c r="N48" s="4">
        <f t="shared" si="12"/>
        <v>0</v>
      </c>
      <c r="O48" s="4"/>
      <c r="P48" s="3"/>
      <c r="Q48" s="3"/>
      <c r="R48" s="9"/>
      <c r="S48" s="9"/>
      <c r="T48" s="9">
        <f t="shared" si="13"/>
        <v>0</v>
      </c>
      <c r="U48" s="10"/>
      <c r="V48" s="9"/>
    </row>
    <row r="49" spans="1:22" ht="12.75">
      <c r="A49" s="1">
        <v>47</v>
      </c>
      <c r="B49" t="s">
        <v>36</v>
      </c>
      <c r="C49" s="2">
        <v>2.525</v>
      </c>
      <c r="D49" s="2">
        <f t="shared" si="7"/>
        <v>9.09</v>
      </c>
      <c r="E49" s="3">
        <f t="shared" si="8"/>
        <v>4.908207343412527</v>
      </c>
      <c r="F49" s="2">
        <f t="shared" si="9"/>
        <v>1.8940000000000001</v>
      </c>
      <c r="G49" s="3">
        <v>6.56</v>
      </c>
      <c r="H49" s="4">
        <f t="shared" si="10"/>
        <v>39.36</v>
      </c>
      <c r="I49" s="4">
        <v>135</v>
      </c>
      <c r="J49" s="3">
        <f t="shared" si="11"/>
        <v>0</v>
      </c>
      <c r="K49" s="4"/>
      <c r="L49" s="4"/>
      <c r="M49" s="4"/>
      <c r="N49" s="4">
        <f t="shared" si="12"/>
        <v>0</v>
      </c>
      <c r="O49" s="4"/>
      <c r="P49" s="3"/>
      <c r="Q49" s="3"/>
      <c r="R49" s="9"/>
      <c r="S49" s="9"/>
      <c r="T49" s="9">
        <f t="shared" si="13"/>
        <v>0</v>
      </c>
      <c r="U49" s="10"/>
      <c r="V49" s="9"/>
    </row>
    <row r="50" spans="1:22" ht="12.75">
      <c r="A50" s="1">
        <v>48</v>
      </c>
      <c r="B50" t="s">
        <v>32</v>
      </c>
      <c r="C50" s="2">
        <v>2.522</v>
      </c>
      <c r="D50" s="2">
        <f t="shared" si="7"/>
        <v>9.0792</v>
      </c>
      <c r="E50" s="3">
        <f t="shared" si="8"/>
        <v>4.902375809935205</v>
      </c>
      <c r="F50" s="2">
        <f t="shared" si="9"/>
        <v>1.9047999999999998</v>
      </c>
      <c r="G50" s="3">
        <v>5.77</v>
      </c>
      <c r="H50" s="4">
        <f t="shared" si="10"/>
        <v>34.62</v>
      </c>
      <c r="I50" s="4">
        <v>135</v>
      </c>
      <c r="J50" s="3">
        <f t="shared" si="11"/>
        <v>0</v>
      </c>
      <c r="K50" s="4"/>
      <c r="L50" s="4"/>
      <c r="M50" s="4"/>
      <c r="N50" s="4">
        <f t="shared" si="12"/>
        <v>0</v>
      </c>
      <c r="O50" s="4"/>
      <c r="P50" s="3"/>
      <c r="Q50" s="3"/>
      <c r="R50" s="9"/>
      <c r="S50" s="9"/>
      <c r="T50" s="9">
        <f t="shared" si="13"/>
        <v>0</v>
      </c>
      <c r="U50" s="10"/>
      <c r="V50" s="9"/>
    </row>
    <row r="51" spans="1:22" ht="12.75">
      <c r="A51" s="1">
        <v>49</v>
      </c>
      <c r="B51" t="s">
        <v>31</v>
      </c>
      <c r="C51" s="2">
        <v>2.508</v>
      </c>
      <c r="D51" s="2">
        <f t="shared" si="7"/>
        <v>9.0288</v>
      </c>
      <c r="E51" s="3">
        <f t="shared" si="8"/>
        <v>4.875161987041037</v>
      </c>
      <c r="F51" s="2">
        <f t="shared" si="9"/>
        <v>1.9551999999999996</v>
      </c>
      <c r="G51" s="3">
        <v>5.9</v>
      </c>
      <c r="H51" s="4">
        <f t="shared" si="10"/>
        <v>35.400000000000006</v>
      </c>
      <c r="I51" s="4">
        <v>135</v>
      </c>
      <c r="J51" s="3">
        <f t="shared" si="11"/>
        <v>0</v>
      </c>
      <c r="K51" s="4"/>
      <c r="L51" s="4"/>
      <c r="M51" s="4"/>
      <c r="N51" s="4">
        <f t="shared" si="12"/>
        <v>0</v>
      </c>
      <c r="O51" s="4"/>
      <c r="P51" s="3"/>
      <c r="Q51" s="3"/>
      <c r="R51" s="9"/>
      <c r="S51" s="9"/>
      <c r="T51" s="9">
        <f t="shared" si="13"/>
        <v>0</v>
      </c>
      <c r="U51" s="10"/>
      <c r="V51" s="9"/>
    </row>
    <row r="52" spans="1:22" ht="12.75">
      <c r="A52" s="1">
        <v>50</v>
      </c>
      <c r="B52" t="s">
        <v>33</v>
      </c>
      <c r="C52" s="2">
        <v>2.503</v>
      </c>
      <c r="D52" s="2">
        <f t="shared" si="7"/>
        <v>9.010800000000001</v>
      </c>
      <c r="E52" s="3">
        <f t="shared" si="8"/>
        <v>4.865442764578834</v>
      </c>
      <c r="F52" s="2">
        <f t="shared" si="9"/>
        <v>1.9731999999999985</v>
      </c>
      <c r="G52" s="3">
        <v>5.96</v>
      </c>
      <c r="H52" s="4">
        <f t="shared" si="10"/>
        <v>35.76</v>
      </c>
      <c r="I52" s="4">
        <v>135</v>
      </c>
      <c r="J52" s="3">
        <f t="shared" si="11"/>
        <v>0</v>
      </c>
      <c r="K52" s="4"/>
      <c r="L52" s="4"/>
      <c r="M52" s="4"/>
      <c r="N52" s="4">
        <f t="shared" si="12"/>
        <v>0</v>
      </c>
      <c r="O52" s="4"/>
      <c r="P52" s="3"/>
      <c r="Q52" s="3"/>
      <c r="R52" s="9"/>
      <c r="S52" s="9"/>
      <c r="T52" s="9">
        <f t="shared" si="13"/>
        <v>0</v>
      </c>
      <c r="U52" s="10"/>
      <c r="V52" s="9"/>
    </row>
    <row r="53" spans="1:22" ht="12.75">
      <c r="A53" s="1">
        <v>51</v>
      </c>
      <c r="B53" t="s">
        <v>37</v>
      </c>
      <c r="C53" s="2">
        <v>2.46</v>
      </c>
      <c r="D53" s="2">
        <f t="shared" si="7"/>
        <v>8.856</v>
      </c>
      <c r="E53" s="3">
        <f t="shared" si="8"/>
        <v>4.781857451403887</v>
      </c>
      <c r="F53" s="2">
        <f t="shared" si="9"/>
        <v>2.128</v>
      </c>
      <c r="G53" s="3">
        <v>6.29</v>
      </c>
      <c r="H53" s="4">
        <f t="shared" si="10"/>
        <v>37.74</v>
      </c>
      <c r="I53" s="4">
        <v>135</v>
      </c>
      <c r="J53" s="3">
        <f t="shared" si="11"/>
        <v>0</v>
      </c>
      <c r="K53" s="4"/>
      <c r="L53" s="4"/>
      <c r="M53" s="4"/>
      <c r="N53" s="4">
        <f t="shared" si="12"/>
        <v>0</v>
      </c>
      <c r="O53" s="4"/>
      <c r="P53" s="3"/>
      <c r="Q53" s="3"/>
      <c r="R53" s="9"/>
      <c r="S53" s="9"/>
      <c r="T53" s="9">
        <f t="shared" si="13"/>
        <v>0</v>
      </c>
      <c r="U53" s="10"/>
      <c r="V53" s="9"/>
    </row>
    <row r="54" spans="1:22" ht="12.75">
      <c r="A54" s="1">
        <v>52</v>
      </c>
      <c r="B54" t="s">
        <v>74</v>
      </c>
      <c r="C54" s="2">
        <v>2.446</v>
      </c>
      <c r="D54" s="2">
        <f t="shared" si="7"/>
        <v>8.8056</v>
      </c>
      <c r="E54" s="3">
        <f t="shared" si="8"/>
        <v>4.754643628509719</v>
      </c>
      <c r="F54" s="2">
        <f t="shared" si="9"/>
        <v>2.1784</v>
      </c>
      <c r="G54" s="3">
        <v>5.97</v>
      </c>
      <c r="H54" s="4">
        <f t="shared" si="10"/>
        <v>35.82</v>
      </c>
      <c r="I54" s="4">
        <v>135</v>
      </c>
      <c r="J54" s="3">
        <f t="shared" si="11"/>
        <v>4.18</v>
      </c>
      <c r="K54" s="4">
        <v>418</v>
      </c>
      <c r="L54" s="4">
        <v>90.2</v>
      </c>
      <c r="M54" s="4">
        <v>13.1</v>
      </c>
      <c r="N54" s="4">
        <f t="shared" si="12"/>
        <v>30.699999999999996</v>
      </c>
      <c r="O54" s="4">
        <v>43.8</v>
      </c>
      <c r="P54" s="3">
        <v>2.59</v>
      </c>
      <c r="Q54" s="3">
        <v>0.5</v>
      </c>
      <c r="R54" s="9"/>
      <c r="S54" s="9"/>
      <c r="T54" s="9">
        <f t="shared" si="13"/>
        <v>0</v>
      </c>
      <c r="U54" s="10"/>
      <c r="V54" s="9"/>
    </row>
    <row r="55" spans="1:22" ht="12.75">
      <c r="A55" s="1">
        <v>53</v>
      </c>
      <c r="B55" t="s">
        <v>38</v>
      </c>
      <c r="C55" s="2">
        <v>2.407</v>
      </c>
      <c r="D55" s="2">
        <f t="shared" si="7"/>
        <v>8.6652</v>
      </c>
      <c r="E55" s="3">
        <f t="shared" si="8"/>
        <v>4.678833693304536</v>
      </c>
      <c r="F55" s="2">
        <f t="shared" si="9"/>
        <v>2.3187999999999995</v>
      </c>
      <c r="G55" s="3">
        <v>6.56</v>
      </c>
      <c r="H55" s="4">
        <f t="shared" si="10"/>
        <v>39.36</v>
      </c>
      <c r="I55" s="4">
        <v>135</v>
      </c>
      <c r="J55" s="3">
        <f t="shared" si="11"/>
        <v>0</v>
      </c>
      <c r="K55" s="4"/>
      <c r="L55" s="4"/>
      <c r="M55" s="4"/>
      <c r="N55" s="4">
        <f t="shared" si="12"/>
        <v>0</v>
      </c>
      <c r="O55" s="4"/>
      <c r="P55" s="3"/>
      <c r="Q55" s="3"/>
      <c r="R55" s="9"/>
      <c r="S55" s="9"/>
      <c r="T55" s="9">
        <f t="shared" si="13"/>
        <v>0</v>
      </c>
      <c r="U55" s="10"/>
      <c r="V55" s="9"/>
    </row>
    <row r="56" spans="1:22" ht="12.75">
      <c r="A56" s="1">
        <v>54</v>
      </c>
      <c r="B56" t="s">
        <v>42</v>
      </c>
      <c r="C56" s="2">
        <v>2.336</v>
      </c>
      <c r="D56" s="2">
        <f t="shared" si="7"/>
        <v>8.4096</v>
      </c>
      <c r="E56" s="3">
        <f t="shared" si="8"/>
        <v>4.540820734341252</v>
      </c>
      <c r="F56" s="2">
        <f t="shared" si="9"/>
        <v>2.5744000000000007</v>
      </c>
      <c r="G56" s="3">
        <v>5.39</v>
      </c>
      <c r="H56" s="4">
        <f t="shared" si="10"/>
        <v>32.339999999999996</v>
      </c>
      <c r="I56" s="4">
        <v>135</v>
      </c>
      <c r="J56" s="3">
        <f t="shared" si="11"/>
        <v>0</v>
      </c>
      <c r="K56" s="4"/>
      <c r="L56" s="4"/>
      <c r="M56" s="4"/>
      <c r="N56" s="4">
        <f t="shared" si="12"/>
        <v>0</v>
      </c>
      <c r="O56" s="4"/>
      <c r="P56" s="3"/>
      <c r="Q56" s="3"/>
      <c r="R56" s="9"/>
      <c r="S56" s="9"/>
      <c r="T56" s="9">
        <f t="shared" si="13"/>
        <v>0</v>
      </c>
      <c r="U56" s="10"/>
      <c r="V56" s="9"/>
    </row>
    <row r="57" spans="1:22" ht="12.75">
      <c r="A57" s="1">
        <v>55</v>
      </c>
      <c r="B57" t="s">
        <v>40</v>
      </c>
      <c r="C57" s="2">
        <v>2.323</v>
      </c>
      <c r="D57" s="2">
        <f t="shared" si="7"/>
        <v>8.3628</v>
      </c>
      <c r="E57" s="3">
        <f t="shared" si="8"/>
        <v>4.5155507559395245</v>
      </c>
      <c r="F57" s="2">
        <f t="shared" si="9"/>
        <v>2.6212</v>
      </c>
      <c r="G57" s="3">
        <v>6.02</v>
      </c>
      <c r="H57" s="4">
        <f t="shared" si="10"/>
        <v>36.12</v>
      </c>
      <c r="I57" s="4">
        <v>135</v>
      </c>
      <c r="J57" s="3">
        <f t="shared" si="11"/>
        <v>0</v>
      </c>
      <c r="K57" s="4"/>
      <c r="L57" s="4"/>
      <c r="M57" s="4"/>
      <c r="N57" s="4">
        <f t="shared" si="12"/>
        <v>0</v>
      </c>
      <c r="O57" s="4"/>
      <c r="P57" s="3"/>
      <c r="Q57" s="3"/>
      <c r="R57" s="9"/>
      <c r="S57" s="9"/>
      <c r="T57" s="9">
        <f t="shared" si="13"/>
        <v>0</v>
      </c>
      <c r="U57" s="10"/>
      <c r="V57" s="9"/>
    </row>
    <row r="58" spans="1:22" ht="12.75">
      <c r="A58" s="1">
        <v>56</v>
      </c>
      <c r="B58" t="s">
        <v>41</v>
      </c>
      <c r="C58" s="2">
        <v>2.305</v>
      </c>
      <c r="D58" s="2">
        <f t="shared" si="7"/>
        <v>8.298</v>
      </c>
      <c r="E58" s="3">
        <f t="shared" si="8"/>
        <v>4.480561555075594</v>
      </c>
      <c r="F58" s="2">
        <f t="shared" si="9"/>
        <v>2.686</v>
      </c>
      <c r="G58" s="3">
        <v>4.95</v>
      </c>
      <c r="H58" s="4">
        <f t="shared" si="10"/>
        <v>29.700000000000003</v>
      </c>
      <c r="I58" s="4">
        <v>135</v>
      </c>
      <c r="J58" s="3">
        <f t="shared" si="11"/>
        <v>0</v>
      </c>
      <c r="K58" s="4"/>
      <c r="L58" s="4"/>
      <c r="M58" s="4"/>
      <c r="N58" s="4">
        <f t="shared" si="12"/>
        <v>0</v>
      </c>
      <c r="O58" s="4"/>
      <c r="P58" s="3"/>
      <c r="Q58" s="3"/>
      <c r="R58" s="9"/>
      <c r="S58" s="9"/>
      <c r="T58" s="9">
        <f t="shared" si="13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9"/>
        <v>10.984</v>
      </c>
      <c r="G59" s="3">
        <v>6.69</v>
      </c>
      <c r="H59" s="4">
        <f t="shared" si="10"/>
        <v>40.14</v>
      </c>
      <c r="I59" s="4">
        <v>135</v>
      </c>
      <c r="J59" s="3">
        <f t="shared" si="11"/>
        <v>0</v>
      </c>
      <c r="K59" s="4"/>
      <c r="L59" s="4"/>
      <c r="M59" s="4"/>
      <c r="N59" s="4">
        <f t="shared" si="12"/>
        <v>0</v>
      </c>
      <c r="O59" s="4"/>
      <c r="P59" s="3"/>
      <c r="Q59" s="3"/>
      <c r="R59" s="9"/>
      <c r="S59" s="9"/>
      <c r="T59" s="9">
        <f t="shared" si="13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9"/>
        <v>10.984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35" activeCellId="2" sqref="A16:IV16 A28:IV28 A35:IV35"/>
    </sheetView>
  </sheetViews>
  <sheetFormatPr defaultColWidth="11.421875" defaultRowHeight="12.75"/>
  <cols>
    <col min="3" max="4" width="11.421875" style="2" customWidth="1"/>
    <col min="5" max="5" width="11.421875" style="3" customWidth="1"/>
    <col min="6" max="6" width="11.421875" style="2" customWidth="1"/>
    <col min="7" max="7" width="11.421875" style="3" customWidth="1"/>
    <col min="8" max="8" width="11.421875" style="4" customWidth="1"/>
    <col min="9" max="15" width="11.421875" style="9" customWidth="1"/>
    <col min="16" max="17" width="11.421875" style="10" customWidth="1"/>
    <col min="18" max="20" width="11.421875" style="9" customWidth="1"/>
    <col min="21" max="21" width="11.421875" style="10" customWidth="1"/>
    <col min="22" max="22" width="11.421875" style="9" customWidth="1"/>
  </cols>
  <sheetData>
    <row r="1" spans="2:22" ht="15.75">
      <c r="B1" t="s">
        <v>0</v>
      </c>
      <c r="C1" s="11" t="s">
        <v>91</v>
      </c>
      <c r="F1" s="11" t="s">
        <v>56</v>
      </c>
      <c r="G1" s="13" t="s">
        <v>1</v>
      </c>
      <c r="H1" s="14" t="s">
        <v>69</v>
      </c>
      <c r="I1" s="9" t="s">
        <v>68</v>
      </c>
      <c r="J1" s="9" t="s">
        <v>46</v>
      </c>
      <c r="K1" s="9" t="s">
        <v>46</v>
      </c>
      <c r="L1" s="9" t="s">
        <v>47</v>
      </c>
      <c r="M1" s="9" t="s">
        <v>50</v>
      </c>
      <c r="N1" s="9" t="s">
        <v>51</v>
      </c>
      <c r="O1" s="9" t="s">
        <v>52</v>
      </c>
      <c r="P1" s="10" t="s">
        <v>53</v>
      </c>
      <c r="Q1" s="10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64</v>
      </c>
    </row>
    <row r="2" spans="1:21" ht="14.25">
      <c r="A2" s="1"/>
      <c r="C2" s="2" t="s">
        <v>48</v>
      </c>
      <c r="D2" s="2" t="s">
        <v>2</v>
      </c>
      <c r="E2" s="3" t="s">
        <v>3</v>
      </c>
      <c r="F2" s="2" t="s">
        <v>4</v>
      </c>
      <c r="G2" s="3" t="s">
        <v>5</v>
      </c>
      <c r="H2" s="4" t="s">
        <v>6</v>
      </c>
      <c r="I2" s="9" t="s">
        <v>6</v>
      </c>
      <c r="J2" s="9" t="s">
        <v>76</v>
      </c>
      <c r="K2" s="9" t="s">
        <v>49</v>
      </c>
      <c r="L2" s="9" t="s">
        <v>49</v>
      </c>
      <c r="M2" s="9" t="s">
        <v>49</v>
      </c>
      <c r="N2" s="9" t="s">
        <v>49</v>
      </c>
      <c r="O2" s="9" t="s">
        <v>49</v>
      </c>
      <c r="P2" s="10" t="s">
        <v>5</v>
      </c>
      <c r="R2" s="9" t="s">
        <v>49</v>
      </c>
      <c r="S2" s="9" t="s">
        <v>49</v>
      </c>
      <c r="T2" s="9" t="s">
        <v>49</v>
      </c>
      <c r="U2" s="10" t="s">
        <v>49</v>
      </c>
    </row>
    <row r="3" spans="1:22" ht="12.75">
      <c r="A3" s="1">
        <v>10</v>
      </c>
      <c r="B3" t="s">
        <v>86</v>
      </c>
      <c r="C3" s="2">
        <v>2.204</v>
      </c>
      <c r="D3" s="2">
        <f>C3*3.6</f>
        <v>7.934400000000001</v>
      </c>
      <c r="E3" s="3">
        <f>D3/1.852</f>
        <v>4.284233261339093</v>
      </c>
      <c r="F3" s="2">
        <f>8.154-D3</f>
        <v>0.2195999999999989</v>
      </c>
      <c r="G3" s="3">
        <v>6.06</v>
      </c>
      <c r="H3" s="4">
        <f>G3*6</f>
        <v>36.36</v>
      </c>
      <c r="I3" s="4">
        <v>135</v>
      </c>
      <c r="J3" s="3">
        <f>K3/100</f>
        <v>4.893</v>
      </c>
      <c r="K3" s="15">
        <v>489.3</v>
      </c>
      <c r="L3" s="4">
        <v>82.4</v>
      </c>
      <c r="M3" s="4">
        <v>10.7</v>
      </c>
      <c r="N3" s="4">
        <f>O3-M3</f>
        <v>24.3</v>
      </c>
      <c r="O3" s="4">
        <v>35</v>
      </c>
      <c r="P3" s="3">
        <v>2.89</v>
      </c>
      <c r="Q3" s="3">
        <v>0.53</v>
      </c>
      <c r="R3" s="9">
        <v>60.3</v>
      </c>
      <c r="S3" s="9">
        <v>37.2</v>
      </c>
      <c r="T3" s="9">
        <f>R3-S3</f>
        <v>23.099999999999994</v>
      </c>
      <c r="U3" s="10">
        <v>4.04</v>
      </c>
      <c r="V3" s="9">
        <v>60.6</v>
      </c>
    </row>
    <row r="4" spans="1:22" ht="12.75">
      <c r="A4" s="1">
        <v>16</v>
      </c>
      <c r="B4" t="s">
        <v>54</v>
      </c>
      <c r="C4" s="2">
        <v>2.184</v>
      </c>
      <c r="D4" s="2">
        <f>C4*3.6</f>
        <v>7.862400000000001</v>
      </c>
      <c r="E4" s="3">
        <f>D4/1.852</f>
        <v>4.245356371490281</v>
      </c>
      <c r="F4" s="2">
        <f>8.154-D4</f>
        <v>0.29159999999999897</v>
      </c>
      <c r="G4" s="3">
        <v>6.04</v>
      </c>
      <c r="H4" s="4">
        <f>G4*6</f>
        <v>36.24</v>
      </c>
      <c r="I4" s="4">
        <v>225</v>
      </c>
      <c r="J4" s="3">
        <f>K4/100</f>
        <v>4.837</v>
      </c>
      <c r="K4" s="9">
        <v>483.7</v>
      </c>
      <c r="L4" s="9">
        <v>87.7</v>
      </c>
      <c r="M4" s="9">
        <v>12.6</v>
      </c>
      <c r="N4" s="9">
        <f>O4-M4</f>
        <v>20.699999999999996</v>
      </c>
      <c r="O4" s="9">
        <v>33.3</v>
      </c>
      <c r="P4" s="10">
        <v>2.86</v>
      </c>
      <c r="Q4" s="10">
        <v>0.5</v>
      </c>
      <c r="R4" s="9">
        <v>52.7</v>
      </c>
      <c r="S4" s="9">
        <v>36.4</v>
      </c>
      <c r="T4" s="9">
        <f>R4-S4</f>
        <v>16.300000000000004</v>
      </c>
      <c r="U4" s="10">
        <v>4</v>
      </c>
      <c r="V4" s="9">
        <v>59.9</v>
      </c>
    </row>
    <row r="5" spans="1:22" ht="12.75">
      <c r="A5" s="1">
        <v>25</v>
      </c>
      <c r="B5" t="s">
        <v>80</v>
      </c>
      <c r="C5" s="2">
        <v>2.154</v>
      </c>
      <c r="D5" s="2">
        <f>C5*3.6</f>
        <v>7.7543999999999995</v>
      </c>
      <c r="E5" s="3">
        <f>D5/1.852</f>
        <v>4.187041036717062</v>
      </c>
      <c r="F5" s="2">
        <f>8.154-D5</f>
        <v>0.3996000000000004</v>
      </c>
      <c r="G5" s="3">
        <v>5.89</v>
      </c>
      <c r="H5" s="4">
        <f>G5*6</f>
        <v>35.339999999999996</v>
      </c>
      <c r="I5" s="4">
        <v>225</v>
      </c>
      <c r="J5" s="3">
        <f>K5/100</f>
        <v>4.739</v>
      </c>
      <c r="K5" s="15">
        <v>473.9</v>
      </c>
      <c r="L5" s="4">
        <v>98.8</v>
      </c>
      <c r="M5" s="4">
        <v>14.7</v>
      </c>
      <c r="N5" s="4">
        <f>O5-M5</f>
        <v>20.8</v>
      </c>
      <c r="O5" s="4">
        <v>35.5</v>
      </c>
      <c r="P5" s="3">
        <v>2.81</v>
      </c>
      <c r="Q5" s="3">
        <v>0.46</v>
      </c>
      <c r="R5" s="9">
        <v>63.3</v>
      </c>
      <c r="S5" s="9">
        <v>38</v>
      </c>
      <c r="T5" s="9">
        <f>R5-S5</f>
        <v>25.299999999999997</v>
      </c>
      <c r="U5" s="10">
        <v>5.56</v>
      </c>
      <c r="V5" s="9">
        <v>83.4</v>
      </c>
    </row>
    <row r="6" spans="1:22" ht="12.75">
      <c r="A6" s="1">
        <v>36</v>
      </c>
      <c r="B6" t="s">
        <v>70</v>
      </c>
      <c r="C6" s="2">
        <v>2.124</v>
      </c>
      <c r="D6" s="2">
        <f>C6*3.6</f>
        <v>7.646400000000001</v>
      </c>
      <c r="E6" s="3">
        <f>D6/1.852</f>
        <v>4.128725701943845</v>
      </c>
      <c r="F6" s="2">
        <f>8.154-D6</f>
        <v>0.5075999999999992</v>
      </c>
      <c r="G6" s="3">
        <v>7.42</v>
      </c>
      <c r="H6" s="4">
        <f>G6*6</f>
        <v>44.519999999999996</v>
      </c>
      <c r="I6" s="4">
        <v>225</v>
      </c>
      <c r="J6" s="3">
        <f>K6/100</f>
        <v>5.013999999999999</v>
      </c>
      <c r="K6" s="9">
        <v>501.4</v>
      </c>
      <c r="L6" s="9">
        <v>101.7</v>
      </c>
      <c r="M6" s="9">
        <v>11.8</v>
      </c>
      <c r="N6" s="9">
        <f>O6-M6</f>
        <v>23.999999999999996</v>
      </c>
      <c r="O6" s="9">
        <v>35.8</v>
      </c>
      <c r="P6" s="10">
        <v>3.41</v>
      </c>
      <c r="Q6" s="10">
        <v>0.53</v>
      </c>
      <c r="R6" s="9">
        <v>91.6</v>
      </c>
      <c r="S6" s="9">
        <v>37.2</v>
      </c>
      <c r="T6" s="9">
        <f>R6-S6</f>
        <v>54.39999999999999</v>
      </c>
      <c r="U6" s="10">
        <v>11.96</v>
      </c>
      <c r="V6" s="9">
        <v>179.4</v>
      </c>
    </row>
    <row r="7" spans="1:22" ht="12.75">
      <c r="A7" s="1">
        <v>45</v>
      </c>
      <c r="B7" t="s">
        <v>78</v>
      </c>
      <c r="C7" s="2">
        <v>2.072</v>
      </c>
      <c r="D7" s="2">
        <f>C7*3.6</f>
        <v>7.4592</v>
      </c>
      <c r="E7" s="3">
        <f>D7/1.852</f>
        <v>4.027645788336933</v>
      </c>
      <c r="F7" s="2">
        <f>8.154-D7</f>
        <v>0.6947999999999999</v>
      </c>
      <c r="G7" s="3">
        <v>5.67</v>
      </c>
      <c r="H7" s="4">
        <f>G7*6</f>
        <v>34.019999999999996</v>
      </c>
      <c r="I7" s="4">
        <v>225</v>
      </c>
      <c r="J7" s="3">
        <f>K7/100</f>
        <v>4.644</v>
      </c>
      <c r="K7" s="9">
        <v>464.4</v>
      </c>
      <c r="L7" s="9">
        <v>87.4</v>
      </c>
      <c r="M7" s="9">
        <v>11.6</v>
      </c>
      <c r="N7" s="9">
        <f>O7-M7</f>
        <v>20.9</v>
      </c>
      <c r="O7" s="9">
        <v>32.5</v>
      </c>
      <c r="P7" s="10">
        <v>2.97</v>
      </c>
      <c r="Q7" s="10">
        <v>0.59</v>
      </c>
      <c r="R7" s="9">
        <v>56.8</v>
      </c>
      <c r="S7" s="9">
        <v>35.1</v>
      </c>
      <c r="T7" s="9">
        <f>R7-S7</f>
        <v>21.699999999999996</v>
      </c>
      <c r="U7" s="10">
        <v>5.56</v>
      </c>
      <c r="V7" s="9">
        <v>83.4</v>
      </c>
    </row>
    <row r="8" spans="1:20" ht="12.75">
      <c r="A8" s="1">
        <v>3</v>
      </c>
      <c r="B8" t="s">
        <v>90</v>
      </c>
      <c r="C8" s="2">
        <v>1.724</v>
      </c>
      <c r="D8" s="2">
        <f>C8*3.6</f>
        <v>6.2064</v>
      </c>
      <c r="E8" s="3">
        <f>D8/1.852</f>
        <v>3.3511879049676025</v>
      </c>
      <c r="F8" s="2">
        <f>8.154-D8</f>
        <v>1.9475999999999996</v>
      </c>
      <c r="G8" s="3">
        <v>5.34</v>
      </c>
      <c r="H8" s="4">
        <f>G8*6</f>
        <v>32.04</v>
      </c>
      <c r="I8" s="4">
        <v>135</v>
      </c>
      <c r="J8" s="3">
        <f>K8/100</f>
        <v>4.853</v>
      </c>
      <c r="K8" s="15">
        <v>485.3</v>
      </c>
      <c r="L8" s="4">
        <v>80.3</v>
      </c>
      <c r="M8" s="4">
        <v>13.6</v>
      </c>
      <c r="N8" s="4">
        <f>O8-M8</f>
        <v>21.9</v>
      </c>
      <c r="O8" s="4">
        <v>35.5</v>
      </c>
      <c r="P8" s="3">
        <v>2.72</v>
      </c>
      <c r="Q8" s="3">
        <v>0.54</v>
      </c>
      <c r="T8" s="9">
        <f>R8-S8</f>
        <v>0</v>
      </c>
    </row>
    <row r="9" spans="1:22" ht="12.75">
      <c r="A9" s="1">
        <v>12</v>
      </c>
      <c r="B9" t="s">
        <v>19</v>
      </c>
      <c r="C9" s="2">
        <v>1.71</v>
      </c>
      <c r="D9" s="2">
        <f>C9*3.6</f>
        <v>6.156</v>
      </c>
      <c r="E9" s="3">
        <f>D9/1.852</f>
        <v>3.3239740820734336</v>
      </c>
      <c r="F9" s="2">
        <f>8.154-D9</f>
        <v>1.9980000000000002</v>
      </c>
      <c r="G9" s="3">
        <v>4.95</v>
      </c>
      <c r="H9" s="4">
        <f>G9*6</f>
        <v>29.700000000000003</v>
      </c>
      <c r="I9" s="4">
        <v>225</v>
      </c>
      <c r="J9" s="3">
        <f>K9/100</f>
        <v>4.743</v>
      </c>
      <c r="K9" s="9">
        <v>474.3</v>
      </c>
      <c r="L9" s="9">
        <v>78.7</v>
      </c>
      <c r="M9" s="9">
        <v>14.5</v>
      </c>
      <c r="N9" s="9">
        <f>O9-M9</f>
        <v>16.9</v>
      </c>
      <c r="O9" s="9">
        <v>31.4</v>
      </c>
      <c r="P9" s="10">
        <v>2.74</v>
      </c>
      <c r="Q9" s="10">
        <v>0.51</v>
      </c>
      <c r="R9" s="9">
        <v>42.4</v>
      </c>
      <c r="S9" s="9">
        <v>38</v>
      </c>
      <c r="T9" s="9">
        <f>R9-S9</f>
        <v>4.399999999999999</v>
      </c>
      <c r="U9" s="10">
        <v>0.64</v>
      </c>
      <c r="V9" s="9">
        <v>9.5</v>
      </c>
    </row>
    <row r="10" spans="1:22" ht="12.75">
      <c r="A10" s="1">
        <v>21</v>
      </c>
      <c r="B10" t="s">
        <v>44</v>
      </c>
      <c r="C10" s="2">
        <v>1.704</v>
      </c>
      <c r="D10" s="2">
        <f>C10*3.6</f>
        <v>6.1344</v>
      </c>
      <c r="E10" s="3">
        <f>D10/1.852</f>
        <v>3.3123110151187904</v>
      </c>
      <c r="F10" s="2">
        <f>8.154-D10</f>
        <v>2.0195999999999996</v>
      </c>
      <c r="G10" s="3">
        <v>4.56</v>
      </c>
      <c r="H10" s="4">
        <f>G10*6</f>
        <v>27.36</v>
      </c>
      <c r="I10" s="4">
        <v>225</v>
      </c>
      <c r="J10" s="3">
        <f>K10/100</f>
        <v>4.563</v>
      </c>
      <c r="K10" s="9">
        <v>456.3</v>
      </c>
      <c r="L10" s="9">
        <v>82</v>
      </c>
      <c r="M10" s="9">
        <v>14.3</v>
      </c>
      <c r="N10" s="9">
        <f>O10-M10</f>
        <v>16.099999999999998</v>
      </c>
      <c r="O10" s="9">
        <v>30.4</v>
      </c>
      <c r="P10" s="10">
        <v>2.71</v>
      </c>
      <c r="Q10" s="10">
        <v>0.53</v>
      </c>
      <c r="R10" s="9">
        <v>42.5</v>
      </c>
      <c r="S10" s="9">
        <v>37.9</v>
      </c>
      <c r="T10" s="9">
        <f>R10-S10</f>
        <v>4.600000000000001</v>
      </c>
      <c r="U10" s="10">
        <v>0.73</v>
      </c>
      <c r="V10" s="9">
        <v>10.9</v>
      </c>
    </row>
    <row r="11" spans="1:22" ht="12.75">
      <c r="A11" s="1">
        <v>17</v>
      </c>
      <c r="B11" t="s">
        <v>27</v>
      </c>
      <c r="C11" s="2">
        <v>1.703</v>
      </c>
      <c r="D11" s="2">
        <f>C11*3.6</f>
        <v>6.130800000000001</v>
      </c>
      <c r="E11" s="3">
        <f>D11/1.852</f>
        <v>3.31036717062635</v>
      </c>
      <c r="F11" s="2">
        <f>8.154-D11</f>
        <v>2.023199999999999</v>
      </c>
      <c r="G11" s="3">
        <v>5.75</v>
      </c>
      <c r="H11" s="4">
        <f>G11*6</f>
        <v>34.5</v>
      </c>
      <c r="I11" s="4">
        <v>225</v>
      </c>
      <c r="J11" s="3">
        <f>K11/100</f>
        <v>4.683</v>
      </c>
      <c r="K11" s="9">
        <v>468.3</v>
      </c>
      <c r="L11" s="9">
        <v>84.2</v>
      </c>
      <c r="M11" s="9">
        <v>14.2</v>
      </c>
      <c r="N11" s="9">
        <f>O11-M11</f>
        <v>22.599999999999998</v>
      </c>
      <c r="O11" s="9">
        <v>36.8</v>
      </c>
      <c r="P11" s="10">
        <v>2.74</v>
      </c>
      <c r="Q11" s="10">
        <v>0.51</v>
      </c>
      <c r="R11" s="9">
        <v>49.7</v>
      </c>
      <c r="S11" s="9">
        <v>40</v>
      </c>
      <c r="T11" s="9">
        <f>R11-S11</f>
        <v>9.700000000000003</v>
      </c>
      <c r="U11" s="10">
        <v>2.14</v>
      </c>
      <c r="V11" s="9">
        <v>32.1</v>
      </c>
    </row>
    <row r="12" spans="1:22" ht="12.75">
      <c r="A12" s="1">
        <v>11</v>
      </c>
      <c r="B12" t="s">
        <v>17</v>
      </c>
      <c r="C12" s="2">
        <v>1.702</v>
      </c>
      <c r="D12" s="2">
        <f>C12*3.6</f>
        <v>6.1272</v>
      </c>
      <c r="E12" s="3">
        <f>D12/1.852</f>
        <v>3.308423326133909</v>
      </c>
      <c r="F12" s="2">
        <f>8.154-D12</f>
        <v>2.0267999999999997</v>
      </c>
      <c r="G12" s="3">
        <v>4.77</v>
      </c>
      <c r="H12" s="4">
        <f>G12*6</f>
        <v>28.619999999999997</v>
      </c>
      <c r="I12" s="4">
        <v>225</v>
      </c>
      <c r="J12" s="3">
        <f>K12/100</f>
        <v>4.797</v>
      </c>
      <c r="K12" s="9">
        <v>479.7</v>
      </c>
      <c r="L12" s="9">
        <v>76.1</v>
      </c>
      <c r="M12" s="9">
        <v>14.2</v>
      </c>
      <c r="N12" s="9">
        <f>O12-M12</f>
        <v>15.5</v>
      </c>
      <c r="O12" s="9">
        <v>29.7</v>
      </c>
      <c r="P12" s="10">
        <v>2.76</v>
      </c>
      <c r="Q12" s="10">
        <v>0.54</v>
      </c>
      <c r="R12" s="9">
        <v>42.9</v>
      </c>
      <c r="S12" s="9">
        <v>36.5</v>
      </c>
      <c r="T12" s="9">
        <f>R12-S12</f>
        <v>6.399999999999999</v>
      </c>
      <c r="U12" s="10">
        <v>1.31</v>
      </c>
      <c r="V12" s="9">
        <v>19.7</v>
      </c>
    </row>
    <row r="13" spans="1:22" ht="12.75">
      <c r="A13" s="1">
        <v>8</v>
      </c>
      <c r="B13" s="5" t="s">
        <v>15</v>
      </c>
      <c r="C13" s="6">
        <v>1.689</v>
      </c>
      <c r="D13" s="6">
        <f>C13*3.6</f>
        <v>6.0804</v>
      </c>
      <c r="E13" s="7">
        <f>D13/1.852</f>
        <v>3.2831533477321813</v>
      </c>
      <c r="F13" s="2">
        <f>8.154-D13</f>
        <v>2.0736</v>
      </c>
      <c r="G13" s="3">
        <v>5.91</v>
      </c>
      <c r="H13" s="4">
        <f>G13*6</f>
        <v>35.46</v>
      </c>
      <c r="I13" s="4">
        <v>225</v>
      </c>
      <c r="J13" s="3">
        <f>K13/100</f>
        <v>4.97</v>
      </c>
      <c r="K13" s="9">
        <v>497</v>
      </c>
      <c r="L13" s="9">
        <v>84.5</v>
      </c>
      <c r="M13" s="9">
        <v>14.6</v>
      </c>
      <c r="N13" s="9">
        <f>O13-M13</f>
        <v>19.6</v>
      </c>
      <c r="O13" s="9">
        <v>34.2</v>
      </c>
      <c r="P13" s="10">
        <v>2.87</v>
      </c>
      <c r="Q13" s="10">
        <v>0.51</v>
      </c>
      <c r="R13" s="9">
        <v>50.6</v>
      </c>
      <c r="S13" s="9">
        <v>36.2</v>
      </c>
      <c r="T13" s="9">
        <f>R13-S13</f>
        <v>14.399999999999999</v>
      </c>
      <c r="U13" s="10">
        <v>3.67</v>
      </c>
      <c r="V13" s="9">
        <v>55</v>
      </c>
    </row>
    <row r="14" spans="1:22" ht="12.75">
      <c r="A14" s="1">
        <v>19</v>
      </c>
      <c r="B14" t="s">
        <v>23</v>
      </c>
      <c r="C14" s="2">
        <v>1.684</v>
      </c>
      <c r="D14" s="2">
        <f>C14*3.6</f>
        <v>6.0624</v>
      </c>
      <c r="E14" s="3">
        <f>D14/1.852</f>
        <v>3.2734341252699783</v>
      </c>
      <c r="F14" s="2">
        <f>8.154-D14</f>
        <v>2.0915999999999997</v>
      </c>
      <c r="G14" s="3">
        <v>5.9</v>
      </c>
      <c r="H14" s="4">
        <f>G14*6</f>
        <v>35.400000000000006</v>
      </c>
      <c r="I14" s="4">
        <v>225</v>
      </c>
      <c r="J14" s="3">
        <f>K14/100</f>
        <v>4.723</v>
      </c>
      <c r="K14" s="12">
        <v>472.3</v>
      </c>
      <c r="L14" s="9">
        <v>87.9</v>
      </c>
      <c r="M14" s="9">
        <v>12.8</v>
      </c>
      <c r="N14" s="9">
        <f>O14-M14</f>
        <v>20.499999999999996</v>
      </c>
      <c r="O14" s="9">
        <v>33.3</v>
      </c>
      <c r="P14" s="10">
        <v>2.82</v>
      </c>
      <c r="Q14" s="10">
        <v>0.5</v>
      </c>
      <c r="R14" s="9">
        <v>52.2</v>
      </c>
      <c r="S14" s="9">
        <v>36.5</v>
      </c>
      <c r="T14" s="9">
        <f>R14-S14</f>
        <v>15.700000000000003</v>
      </c>
      <c r="U14" s="10">
        <v>3.9</v>
      </c>
      <c r="V14" s="9">
        <v>58.5</v>
      </c>
    </row>
    <row r="15" spans="1:22" ht="12.75">
      <c r="A15" s="1">
        <v>13</v>
      </c>
      <c r="B15" t="s">
        <v>85</v>
      </c>
      <c r="C15" s="2">
        <v>1.682</v>
      </c>
      <c r="D15" s="2">
        <f>C15*3.6</f>
        <v>6.0552</v>
      </c>
      <c r="E15" s="3">
        <f>D15/1.852</f>
        <v>3.269546436285097</v>
      </c>
      <c r="F15" s="2">
        <f>8.154-D15</f>
        <v>2.0987999999999998</v>
      </c>
      <c r="G15" s="3">
        <v>5.98</v>
      </c>
      <c r="H15" s="4">
        <f>G15*6</f>
        <v>35.88</v>
      </c>
      <c r="I15" s="4">
        <v>225</v>
      </c>
      <c r="J15" s="3">
        <f>K15/100</f>
        <v>4.831</v>
      </c>
      <c r="K15" s="9">
        <v>483.1</v>
      </c>
      <c r="L15" s="9">
        <v>82.4</v>
      </c>
      <c r="M15" s="9">
        <v>14.6</v>
      </c>
      <c r="N15" s="9">
        <f>O15-M15</f>
        <v>20.4</v>
      </c>
      <c r="O15" s="9">
        <v>35</v>
      </c>
      <c r="P15" s="10">
        <v>2.88</v>
      </c>
      <c r="Q15" s="10">
        <v>0.54</v>
      </c>
      <c r="R15" s="9">
        <v>60.3</v>
      </c>
      <c r="S15" s="9">
        <v>37.5</v>
      </c>
      <c r="T15" s="9">
        <f>R15-S15</f>
        <v>22.799999999999997</v>
      </c>
      <c r="U15" s="10">
        <v>4.04</v>
      </c>
      <c r="V15" s="9">
        <v>60.6</v>
      </c>
    </row>
    <row r="16" spans="1:20" ht="12.75">
      <c r="A16" s="1">
        <v>22</v>
      </c>
      <c r="B16" t="s">
        <v>87</v>
      </c>
      <c r="C16" s="2">
        <v>1.674</v>
      </c>
      <c r="D16" s="2">
        <f>C16*3.6</f>
        <v>6.0264</v>
      </c>
      <c r="E16" s="3">
        <f>D16/1.852</f>
        <v>3.253995680345572</v>
      </c>
      <c r="F16" s="2">
        <f>8.154-D16</f>
        <v>2.1276</v>
      </c>
      <c r="G16" s="3">
        <v>6</v>
      </c>
      <c r="H16" s="4">
        <f>G16*6</f>
        <v>36</v>
      </c>
      <c r="I16" s="4">
        <v>135</v>
      </c>
      <c r="J16" s="3">
        <f>K16/100</f>
        <v>4.82</v>
      </c>
      <c r="K16" s="15">
        <v>482</v>
      </c>
      <c r="L16" s="4">
        <v>85.1</v>
      </c>
      <c r="M16" s="4">
        <v>14.2</v>
      </c>
      <c r="N16" s="4">
        <f>O16-M16</f>
        <v>21.3</v>
      </c>
      <c r="O16" s="4">
        <v>35.5</v>
      </c>
      <c r="P16" s="3">
        <v>2.89</v>
      </c>
      <c r="Q16" s="3">
        <v>0.56</v>
      </c>
      <c r="T16" s="9">
        <f>R16-S16</f>
        <v>0</v>
      </c>
    </row>
    <row r="17" spans="1:22" ht="12.75">
      <c r="A17" s="1">
        <v>26</v>
      </c>
      <c r="B17" t="s">
        <v>81</v>
      </c>
      <c r="C17" s="2">
        <v>1.674</v>
      </c>
      <c r="D17" s="2">
        <f>C17*3.6</f>
        <v>6.0264</v>
      </c>
      <c r="E17" s="3">
        <f>D17/1.852</f>
        <v>3.253995680345572</v>
      </c>
      <c r="F17" s="2">
        <f>8.154-D17</f>
        <v>2.1276</v>
      </c>
      <c r="G17" s="3">
        <v>5.36</v>
      </c>
      <c r="H17" s="4">
        <f>G17*6</f>
        <v>32.160000000000004</v>
      </c>
      <c r="I17" s="4">
        <v>225</v>
      </c>
      <c r="J17" s="3">
        <f>K17/100</f>
        <v>4.849</v>
      </c>
      <c r="K17" s="9">
        <v>484.9</v>
      </c>
      <c r="L17" s="9">
        <v>83.3</v>
      </c>
      <c r="M17" s="9">
        <v>12.1</v>
      </c>
      <c r="N17" s="9">
        <f>O17-M17</f>
        <v>19.5</v>
      </c>
      <c r="O17" s="9">
        <v>31.6</v>
      </c>
      <c r="P17" s="10">
        <v>2.89</v>
      </c>
      <c r="Q17" s="10">
        <v>0.57</v>
      </c>
      <c r="R17" s="9">
        <v>50.7</v>
      </c>
      <c r="S17" s="9">
        <v>37.7</v>
      </c>
      <c r="T17" s="9">
        <f>R17-S17</f>
        <v>13</v>
      </c>
      <c r="U17" s="10">
        <v>2.46</v>
      </c>
      <c r="V17" s="9">
        <v>36.9</v>
      </c>
    </row>
    <row r="18" spans="1:22" ht="12.75">
      <c r="A18" s="1">
        <v>14</v>
      </c>
      <c r="B18" t="s">
        <v>12</v>
      </c>
      <c r="C18" s="2">
        <v>1.673</v>
      </c>
      <c r="D18" s="2">
        <f>C18*3.6</f>
        <v>6.0228</v>
      </c>
      <c r="E18" s="3">
        <f>D18/1.852</f>
        <v>3.252051835853132</v>
      </c>
      <c r="F18" s="2">
        <f>8.154-D18</f>
        <v>2.1311999999999998</v>
      </c>
      <c r="G18" s="3">
        <v>5.55</v>
      </c>
      <c r="H18" s="4">
        <f>G18*6</f>
        <v>33.3</v>
      </c>
      <c r="I18" s="4">
        <v>225</v>
      </c>
      <c r="J18" s="3">
        <f>K18/100</f>
        <v>5.073</v>
      </c>
      <c r="K18" s="9">
        <v>507.3</v>
      </c>
      <c r="L18" s="9">
        <v>81.4</v>
      </c>
      <c r="M18" s="9">
        <v>13.3</v>
      </c>
      <c r="N18" s="9">
        <f>O18-M18</f>
        <v>19.900000000000002</v>
      </c>
      <c r="O18" s="9">
        <v>33.2</v>
      </c>
      <c r="P18" s="10">
        <v>2.94</v>
      </c>
      <c r="Q18" s="10">
        <v>0.57</v>
      </c>
      <c r="R18" s="9">
        <v>48.9</v>
      </c>
      <c r="S18" s="9">
        <v>38.6</v>
      </c>
      <c r="T18" s="9">
        <f>R18-S18</f>
        <v>10.299999999999997</v>
      </c>
      <c r="U18" s="10">
        <v>1.83</v>
      </c>
      <c r="V18" s="9">
        <v>27.4</v>
      </c>
    </row>
    <row r="19" spans="1:22" ht="12.75">
      <c r="A19" s="1">
        <v>23</v>
      </c>
      <c r="B19" t="s">
        <v>20</v>
      </c>
      <c r="C19" s="2">
        <v>1.673</v>
      </c>
      <c r="D19" s="2">
        <f>C19*3.6</f>
        <v>6.0228</v>
      </c>
      <c r="E19" s="3">
        <f>D19/1.852</f>
        <v>3.252051835853132</v>
      </c>
      <c r="F19" s="2">
        <f>8.154-D19</f>
        <v>2.1311999999999998</v>
      </c>
      <c r="G19" s="3">
        <v>6.09</v>
      </c>
      <c r="H19" s="4">
        <f>G19*6</f>
        <v>36.54</v>
      </c>
      <c r="I19" s="4">
        <v>225</v>
      </c>
      <c r="J19" s="3">
        <f>K19/100</f>
        <v>4.862</v>
      </c>
      <c r="K19" s="9">
        <v>486.2</v>
      </c>
      <c r="L19" s="9">
        <v>97.9</v>
      </c>
      <c r="M19" s="9">
        <v>14.4</v>
      </c>
      <c r="N19" s="9">
        <f>O19-M19</f>
        <v>21.4</v>
      </c>
      <c r="O19" s="9">
        <v>35.8</v>
      </c>
      <c r="P19" s="10">
        <v>2.89</v>
      </c>
      <c r="Q19" s="10">
        <v>0.47</v>
      </c>
      <c r="R19" s="9">
        <v>63.3</v>
      </c>
      <c r="S19" s="9">
        <v>38.8</v>
      </c>
      <c r="T19" s="9">
        <f>R19-S19</f>
        <v>24.5</v>
      </c>
      <c r="U19" s="10">
        <v>5.53</v>
      </c>
      <c r="V19" s="9">
        <v>83</v>
      </c>
    </row>
    <row r="20" spans="1:22" ht="12.75">
      <c r="A20" s="1">
        <v>32</v>
      </c>
      <c r="B20" t="s">
        <v>25</v>
      </c>
      <c r="C20" s="2">
        <v>1.671</v>
      </c>
      <c r="D20" s="2">
        <f>C20*3.6</f>
        <v>6.0156</v>
      </c>
      <c r="E20" s="3">
        <f>D20/1.852</f>
        <v>3.2481641468682505</v>
      </c>
      <c r="F20" s="2">
        <f>8.154-D20</f>
        <v>2.1384</v>
      </c>
      <c r="G20" s="3">
        <v>4.56</v>
      </c>
      <c r="H20" s="4">
        <f>G20*6</f>
        <v>27.36</v>
      </c>
      <c r="I20" s="4">
        <v>225</v>
      </c>
      <c r="J20" s="3">
        <f>K20/100</f>
        <v>4.604</v>
      </c>
      <c r="K20" s="9">
        <v>460.4</v>
      </c>
      <c r="L20" s="9">
        <v>79</v>
      </c>
      <c r="M20" s="9">
        <v>13.3</v>
      </c>
      <c r="N20" s="9">
        <f>O20-M20</f>
        <v>12.3</v>
      </c>
      <c r="O20" s="9">
        <v>25.6</v>
      </c>
      <c r="P20" s="10">
        <v>2.84</v>
      </c>
      <c r="Q20" s="10">
        <v>0.57</v>
      </c>
      <c r="R20" s="9">
        <v>49.3</v>
      </c>
      <c r="S20" s="9">
        <v>24.5</v>
      </c>
      <c r="T20" s="9">
        <f>R20-S20</f>
        <v>24.799999999999997</v>
      </c>
      <c r="U20" s="10">
        <v>6.04</v>
      </c>
      <c r="V20" s="9">
        <v>90.6</v>
      </c>
    </row>
    <row r="21" spans="1:20" ht="12.75">
      <c r="A21" s="1">
        <v>15</v>
      </c>
      <c r="B21" t="s">
        <v>22</v>
      </c>
      <c r="C21" s="2">
        <v>1.668</v>
      </c>
      <c r="D21" s="2">
        <f>C21*3.6</f>
        <v>6.0047999999999995</v>
      </c>
      <c r="E21" s="3">
        <f>D21/1.852</f>
        <v>3.2423326133909285</v>
      </c>
      <c r="F21" s="2">
        <f>8.154-D21</f>
        <v>2.1492000000000004</v>
      </c>
      <c r="G21" s="3">
        <v>5.75</v>
      </c>
      <c r="H21" s="4">
        <f>G21*6</f>
        <v>34.5</v>
      </c>
      <c r="I21" s="4">
        <v>225</v>
      </c>
      <c r="J21" s="3">
        <f>K21/100</f>
        <v>0</v>
      </c>
      <c r="N21" s="9">
        <f>O21-M21</f>
        <v>0</v>
      </c>
      <c r="T21" s="9">
        <f>R21-S21</f>
        <v>0</v>
      </c>
    </row>
    <row r="22" spans="1:20" ht="12.75">
      <c r="A22" s="1">
        <v>33</v>
      </c>
      <c r="B22" t="s">
        <v>31</v>
      </c>
      <c r="C22" s="2">
        <v>1.668</v>
      </c>
      <c r="D22" s="2">
        <f>C22*3.6</f>
        <v>6.0047999999999995</v>
      </c>
      <c r="E22" s="3">
        <f>D22/1.852</f>
        <v>3.2423326133909285</v>
      </c>
      <c r="F22" s="2">
        <f>8.154-D22</f>
        <v>2.1492000000000004</v>
      </c>
      <c r="G22" s="3">
        <v>5.9</v>
      </c>
      <c r="H22" s="4">
        <f>G22*6</f>
        <v>35.400000000000006</v>
      </c>
      <c r="I22" s="4">
        <v>225</v>
      </c>
      <c r="J22" s="3">
        <f>K22/100</f>
        <v>0</v>
      </c>
      <c r="N22" s="9">
        <f>O22-M22</f>
        <v>0</v>
      </c>
      <c r="T22" s="9">
        <f>R22-S22</f>
        <v>0</v>
      </c>
    </row>
    <row r="23" spans="1:20" ht="12.75">
      <c r="A23" s="1">
        <v>35</v>
      </c>
      <c r="B23" t="s">
        <v>33</v>
      </c>
      <c r="C23" s="2">
        <v>1.667</v>
      </c>
      <c r="D23" s="2">
        <f>C23*3.6</f>
        <v>6.0012</v>
      </c>
      <c r="E23" s="3">
        <f>D23/1.852</f>
        <v>3.240388768898488</v>
      </c>
      <c r="F23" s="2">
        <f>8.154-D23</f>
        <v>2.1528</v>
      </c>
      <c r="G23" s="3">
        <v>5.96</v>
      </c>
      <c r="H23" s="4">
        <f>G23*6</f>
        <v>35.76</v>
      </c>
      <c r="I23" s="4">
        <v>225</v>
      </c>
      <c r="J23" s="3">
        <f>K23/100</f>
        <v>0</v>
      </c>
      <c r="N23" s="9">
        <f>O23-M23</f>
        <v>0</v>
      </c>
      <c r="T23" s="9">
        <f>R23-S23</f>
        <v>0</v>
      </c>
    </row>
    <row r="24" spans="1:22" ht="12.75">
      <c r="A24" s="1">
        <v>24</v>
      </c>
      <c r="B24" t="s">
        <v>13</v>
      </c>
      <c r="C24" s="2">
        <v>1.666</v>
      </c>
      <c r="D24" s="2">
        <f>C24*3.6</f>
        <v>5.9976</v>
      </c>
      <c r="E24" s="3">
        <f>D24/1.852</f>
        <v>3.2384449244060476</v>
      </c>
      <c r="F24" s="2">
        <f>8.154-D24</f>
        <v>2.1563999999999997</v>
      </c>
      <c r="G24" s="3">
        <v>5.73</v>
      </c>
      <c r="H24" s="4">
        <f>G24*6</f>
        <v>34.38</v>
      </c>
      <c r="I24" s="4">
        <v>225</v>
      </c>
      <c r="J24" s="3">
        <f>K24/100</f>
        <v>4.854</v>
      </c>
      <c r="K24" s="9">
        <v>485.4</v>
      </c>
      <c r="L24" s="9">
        <v>82.2</v>
      </c>
      <c r="M24" s="9">
        <v>14.9</v>
      </c>
      <c r="N24" s="9">
        <f>O24-M24</f>
        <v>16.799999999999997</v>
      </c>
      <c r="O24" s="9">
        <v>31.7</v>
      </c>
      <c r="P24" s="10">
        <v>2.92</v>
      </c>
      <c r="Q24" s="10">
        <v>0.56</v>
      </c>
      <c r="R24" s="9">
        <v>50.3</v>
      </c>
      <c r="S24" s="9">
        <v>36.4</v>
      </c>
      <c r="T24" s="9">
        <f>R24-S24</f>
        <v>13.899999999999999</v>
      </c>
      <c r="U24" s="10">
        <v>3.12</v>
      </c>
      <c r="V24" s="9">
        <v>46.8</v>
      </c>
    </row>
    <row r="25" spans="1:22" ht="12.75">
      <c r="A25" s="1">
        <v>27</v>
      </c>
      <c r="B25" t="s">
        <v>79</v>
      </c>
      <c r="C25" s="2">
        <v>1.666</v>
      </c>
      <c r="D25" s="2">
        <f>C25*3.6</f>
        <v>5.9976</v>
      </c>
      <c r="E25" s="3">
        <f>D25/1.852</f>
        <v>3.2384449244060476</v>
      </c>
      <c r="F25" s="2">
        <f>8.154-D25</f>
        <v>2.1563999999999997</v>
      </c>
      <c r="G25" s="3">
        <v>5.2</v>
      </c>
      <c r="H25" s="4">
        <f>G25*6</f>
        <v>31.200000000000003</v>
      </c>
      <c r="I25" s="4">
        <v>225</v>
      </c>
      <c r="J25" s="3">
        <f>K25/100</f>
        <v>4.829</v>
      </c>
      <c r="K25" s="9">
        <v>482.9</v>
      </c>
      <c r="L25" s="9">
        <v>81.8</v>
      </c>
      <c r="M25" s="9">
        <v>12.7</v>
      </c>
      <c r="N25" s="9">
        <f>O25-M25</f>
        <v>17.3</v>
      </c>
      <c r="O25" s="9">
        <v>30</v>
      </c>
      <c r="P25" s="10">
        <v>2.93</v>
      </c>
      <c r="Q25" s="10">
        <v>0.56</v>
      </c>
      <c r="R25" s="9">
        <v>54.9</v>
      </c>
      <c r="S25" s="9">
        <v>37</v>
      </c>
      <c r="T25" s="9">
        <f>R25-S25</f>
        <v>17.9</v>
      </c>
      <c r="U25" s="10">
        <v>3.55</v>
      </c>
      <c r="V25" s="9">
        <v>53.2</v>
      </c>
    </row>
    <row r="26" spans="1:22" ht="12.75">
      <c r="A26" s="1">
        <v>30</v>
      </c>
      <c r="B26" t="s">
        <v>34</v>
      </c>
      <c r="C26" s="2">
        <v>1.666</v>
      </c>
      <c r="D26" s="2">
        <f>C26*3.6</f>
        <v>5.9976</v>
      </c>
      <c r="E26" s="3">
        <f>D26/1.852</f>
        <v>3.2384449244060476</v>
      </c>
      <c r="F26" s="2">
        <f>8.154-D26</f>
        <v>2.1563999999999997</v>
      </c>
      <c r="G26" s="3">
        <v>6.96</v>
      </c>
      <c r="H26" s="4">
        <f>G26*6</f>
        <v>41.76</v>
      </c>
      <c r="I26" s="4">
        <v>225</v>
      </c>
      <c r="J26" s="3">
        <f>K26/100</f>
        <v>4.495</v>
      </c>
      <c r="K26" s="9">
        <v>449.5</v>
      </c>
      <c r="L26" s="9">
        <v>80.6</v>
      </c>
      <c r="M26" s="9">
        <v>13.3</v>
      </c>
      <c r="N26" s="9">
        <f>O26-M26</f>
        <v>23.400000000000002</v>
      </c>
      <c r="O26" s="9">
        <v>36.7</v>
      </c>
      <c r="P26" s="10">
        <v>2.84</v>
      </c>
      <c r="Q26" s="10">
        <v>0.54</v>
      </c>
      <c r="R26" s="9">
        <v>47.7</v>
      </c>
      <c r="S26" s="9">
        <v>39</v>
      </c>
      <c r="T26" s="9">
        <f>R26-S26</f>
        <v>8.700000000000003</v>
      </c>
      <c r="U26" s="10">
        <v>2.9</v>
      </c>
      <c r="V26" s="9">
        <v>43.6</v>
      </c>
    </row>
    <row r="27" spans="1:22" ht="12.75">
      <c r="A27" s="1">
        <v>39</v>
      </c>
      <c r="B27" t="s">
        <v>16</v>
      </c>
      <c r="C27" s="2">
        <v>1.662</v>
      </c>
      <c r="D27" s="2">
        <f>C27*3.6</f>
        <v>5.9832</v>
      </c>
      <c r="E27" s="3">
        <f>D27/1.852</f>
        <v>3.230669546436285</v>
      </c>
      <c r="F27" s="2">
        <f>8.154-D27</f>
        <v>2.1708</v>
      </c>
      <c r="G27" s="3">
        <v>5.7</v>
      </c>
      <c r="H27" s="4">
        <f>G27*6</f>
        <v>34.2</v>
      </c>
      <c r="I27" s="4">
        <v>225</v>
      </c>
      <c r="J27" s="3">
        <f>K27/100</f>
        <v>4.857</v>
      </c>
      <c r="K27" s="9">
        <v>485.7</v>
      </c>
      <c r="L27" s="9">
        <v>79.4</v>
      </c>
      <c r="M27" s="9">
        <v>14.2</v>
      </c>
      <c r="N27" s="9">
        <f>O27-M27</f>
        <v>15</v>
      </c>
      <c r="O27" s="9">
        <v>29.2</v>
      </c>
      <c r="P27" s="10">
        <v>2.95</v>
      </c>
      <c r="Q27" s="10">
        <v>0.59</v>
      </c>
      <c r="R27" s="9">
        <v>53</v>
      </c>
      <c r="S27" s="9">
        <v>35.2</v>
      </c>
      <c r="T27" s="9">
        <f>R27-S27</f>
        <v>17.799999999999997</v>
      </c>
      <c r="U27" s="10">
        <v>4.24</v>
      </c>
      <c r="V27" s="9">
        <v>63.6</v>
      </c>
    </row>
    <row r="28" spans="1:20" ht="12.75">
      <c r="A28" s="1">
        <v>40</v>
      </c>
      <c r="B28" t="s">
        <v>89</v>
      </c>
      <c r="C28" s="2">
        <v>1.661</v>
      </c>
      <c r="D28" s="2">
        <f>C28*3.6</f>
        <v>5.9796000000000005</v>
      </c>
      <c r="E28" s="3">
        <f>D28/1.852</f>
        <v>3.2287257019438447</v>
      </c>
      <c r="F28" s="2">
        <f>8.154-D28</f>
        <v>2.1743999999999994</v>
      </c>
      <c r="G28" s="3">
        <v>6.31</v>
      </c>
      <c r="H28" s="4">
        <f>G28*6</f>
        <v>37.86</v>
      </c>
      <c r="I28" s="4">
        <v>135</v>
      </c>
      <c r="J28" s="3">
        <f>K28/100</f>
        <v>4.8180000000000005</v>
      </c>
      <c r="K28" s="15">
        <v>481.8</v>
      </c>
      <c r="L28" s="4">
        <v>83.5</v>
      </c>
      <c r="M28" s="4">
        <v>14</v>
      </c>
      <c r="N28" s="4">
        <f>O28-M28</f>
        <v>22</v>
      </c>
      <c r="O28" s="4">
        <v>36</v>
      </c>
      <c r="P28" s="3">
        <v>2.94</v>
      </c>
      <c r="Q28" s="3">
        <v>0.59</v>
      </c>
      <c r="T28" s="9">
        <f>R28-S28</f>
        <v>0</v>
      </c>
    </row>
    <row r="29" spans="1:22" ht="12.75">
      <c r="A29" s="1">
        <v>20</v>
      </c>
      <c r="B29" t="s">
        <v>83</v>
      </c>
      <c r="C29" s="2">
        <v>1.656</v>
      </c>
      <c r="D29" s="2">
        <f>C29*3.6</f>
        <v>5.9616</v>
      </c>
      <c r="E29" s="3">
        <f>D29/1.852</f>
        <v>3.2190064794816413</v>
      </c>
      <c r="F29" s="2">
        <f>8.154-D29</f>
        <v>2.1924</v>
      </c>
      <c r="G29" s="3">
        <v>5.94</v>
      </c>
      <c r="H29" s="4">
        <f>G29*6</f>
        <v>35.64</v>
      </c>
      <c r="I29" s="4">
        <v>225</v>
      </c>
      <c r="J29" s="3">
        <f>K29/100</f>
        <v>4.854</v>
      </c>
      <c r="K29">
        <v>485.4</v>
      </c>
      <c r="L29">
        <v>86.8</v>
      </c>
      <c r="M29">
        <v>12</v>
      </c>
      <c r="N29" s="9">
        <f>O29-M29</f>
        <v>23.1</v>
      </c>
      <c r="O29">
        <v>35.1</v>
      </c>
      <c r="P29">
        <v>2.98</v>
      </c>
      <c r="Q29">
        <v>0.54</v>
      </c>
      <c r="R29">
        <v>55.9</v>
      </c>
      <c r="S29">
        <v>37.2</v>
      </c>
      <c r="T29" s="9">
        <f>R29-S29</f>
        <v>18.699999999999996</v>
      </c>
      <c r="U29">
        <v>4.78</v>
      </c>
      <c r="V29">
        <v>71.7</v>
      </c>
    </row>
    <row r="30" spans="1:22" ht="12.75">
      <c r="A30" s="1">
        <v>31</v>
      </c>
      <c r="B30" t="s">
        <v>84</v>
      </c>
      <c r="C30" s="2">
        <v>1.653</v>
      </c>
      <c r="D30" s="2">
        <f>C30*3.6</f>
        <v>5.9508</v>
      </c>
      <c r="E30" s="3">
        <f>D30/1.852</f>
        <v>3.2131749460043197</v>
      </c>
      <c r="F30" s="2">
        <f>8.154-D30</f>
        <v>2.2032</v>
      </c>
      <c r="G30" s="3">
        <v>5.85</v>
      </c>
      <c r="H30" s="4">
        <f>G30*6</f>
        <v>35.099999999999994</v>
      </c>
      <c r="I30" s="4">
        <v>225</v>
      </c>
      <c r="J30" s="3">
        <f>K30/100</f>
        <v>4.702</v>
      </c>
      <c r="K30" s="9">
        <v>470.2</v>
      </c>
      <c r="L30" s="9">
        <v>86.8</v>
      </c>
      <c r="M30" s="9">
        <v>12</v>
      </c>
      <c r="N30" s="9">
        <f>O30-M30</f>
        <v>23.1</v>
      </c>
      <c r="O30" s="9">
        <v>35.1</v>
      </c>
      <c r="P30" s="10">
        <v>2.95</v>
      </c>
      <c r="Q30" s="10">
        <v>0.56</v>
      </c>
      <c r="R30" s="9">
        <v>55.8</v>
      </c>
      <c r="S30" s="9">
        <v>37.3</v>
      </c>
      <c r="T30" s="9">
        <f>R30-S30</f>
        <v>18.5</v>
      </c>
      <c r="U30" s="10">
        <v>4.71</v>
      </c>
      <c r="V30" s="9">
        <v>70.6</v>
      </c>
    </row>
    <row r="31" spans="1:20" ht="12.75">
      <c r="A31" s="1">
        <v>38</v>
      </c>
      <c r="B31" t="s">
        <v>28</v>
      </c>
      <c r="C31" s="2">
        <v>1.652</v>
      </c>
      <c r="D31" s="2">
        <f>C31*3.6</f>
        <v>5.9472</v>
      </c>
      <c r="E31" s="3">
        <f>D31/1.852</f>
        <v>3.2112311015118786</v>
      </c>
      <c r="F31" s="2">
        <f>8.154-D31</f>
        <v>2.2068000000000003</v>
      </c>
      <c r="G31" s="3">
        <v>6.69</v>
      </c>
      <c r="H31" s="4">
        <f>G31*6</f>
        <v>40.14</v>
      </c>
      <c r="I31" s="4">
        <v>225</v>
      </c>
      <c r="J31" s="3">
        <f>K31/100</f>
        <v>0</v>
      </c>
      <c r="N31" s="9">
        <f>O31-M31</f>
        <v>0</v>
      </c>
      <c r="T31" s="9">
        <f>R31-S31</f>
        <v>0</v>
      </c>
    </row>
    <row r="32" spans="1:22" ht="12.75">
      <c r="A32" s="1">
        <v>47</v>
      </c>
      <c r="B32" t="s">
        <v>29</v>
      </c>
      <c r="C32" s="2">
        <v>1.641</v>
      </c>
      <c r="D32" s="2">
        <f>C32*3.6</f>
        <v>5.9076</v>
      </c>
      <c r="E32" s="3">
        <f>D32/1.852</f>
        <v>3.1898488120950326</v>
      </c>
      <c r="F32" s="2">
        <f>8.154-D32</f>
        <v>2.2463999999999995</v>
      </c>
      <c r="G32" s="3">
        <v>5.54</v>
      </c>
      <c r="H32" s="4">
        <f>G32*6</f>
        <v>33.24</v>
      </c>
      <c r="I32" s="4">
        <v>225</v>
      </c>
      <c r="J32" s="3">
        <f>K32/100</f>
        <v>4.53</v>
      </c>
      <c r="K32" s="9">
        <v>453</v>
      </c>
      <c r="L32" s="9">
        <v>87.6</v>
      </c>
      <c r="M32" s="9">
        <v>11.8</v>
      </c>
      <c r="N32" s="9">
        <f>O32-M32</f>
        <v>20.7</v>
      </c>
      <c r="O32" s="9">
        <v>32.5</v>
      </c>
      <c r="P32" s="10">
        <v>2.92</v>
      </c>
      <c r="Q32" s="10">
        <v>0.59</v>
      </c>
      <c r="R32" s="9">
        <v>56.2</v>
      </c>
      <c r="S32" s="9">
        <v>35.1</v>
      </c>
      <c r="T32" s="9">
        <f>R32-S32</f>
        <v>21.1</v>
      </c>
      <c r="U32" s="10">
        <v>5.45</v>
      </c>
      <c r="V32" s="9">
        <v>81.8</v>
      </c>
    </row>
    <row r="33" spans="1:22" ht="12.75">
      <c r="A33" s="1">
        <v>6</v>
      </c>
      <c r="B33" t="s">
        <v>82</v>
      </c>
      <c r="C33" s="2">
        <v>1.64</v>
      </c>
      <c r="D33" s="2">
        <f>C33*3.6</f>
        <v>5.904</v>
      </c>
      <c r="E33" s="3">
        <f>D33/1.852</f>
        <v>3.1879049676025915</v>
      </c>
      <c r="F33" s="2">
        <f>8.154-D33</f>
        <v>2.25</v>
      </c>
      <c r="G33" s="3">
        <v>6</v>
      </c>
      <c r="H33" s="4">
        <f>G33*6</f>
        <v>36</v>
      </c>
      <c r="I33" s="4">
        <v>225</v>
      </c>
      <c r="J33" s="3">
        <f>K33/100</f>
        <v>5.446000000000001</v>
      </c>
      <c r="K33" s="9">
        <v>544.6</v>
      </c>
      <c r="L33" s="9">
        <v>82.4</v>
      </c>
      <c r="M33" s="9">
        <v>11.1</v>
      </c>
      <c r="N33" s="9">
        <f>O33-M33</f>
        <v>20.5</v>
      </c>
      <c r="O33" s="9">
        <v>31.6</v>
      </c>
      <c r="P33" s="10">
        <v>3.13</v>
      </c>
      <c r="Q33" s="10">
        <v>0.56</v>
      </c>
      <c r="R33" s="9">
        <v>53.5</v>
      </c>
      <c r="S33" s="9">
        <v>37.5</v>
      </c>
      <c r="T33" s="9">
        <f>R33-S33</f>
        <v>16</v>
      </c>
      <c r="U33" s="10">
        <v>3.06</v>
      </c>
      <c r="V33" s="9">
        <v>45.8</v>
      </c>
    </row>
    <row r="34" spans="1:22" ht="12.75">
      <c r="A34" s="1">
        <v>28</v>
      </c>
      <c r="B34" t="s">
        <v>21</v>
      </c>
      <c r="C34" s="2">
        <v>1.638</v>
      </c>
      <c r="D34" s="2">
        <f>C34*3.6</f>
        <v>5.8968</v>
      </c>
      <c r="E34" s="3">
        <f>D34/1.852</f>
        <v>3.18401727861771</v>
      </c>
      <c r="F34" s="2">
        <f>8.154-D34</f>
        <v>2.2572</v>
      </c>
      <c r="G34" s="3">
        <v>6.56</v>
      </c>
      <c r="H34" s="4">
        <f>G34*6</f>
        <v>39.36</v>
      </c>
      <c r="I34" s="4">
        <v>225</v>
      </c>
      <c r="J34" s="3">
        <f>K34/100</f>
        <v>4.763999999999999</v>
      </c>
      <c r="K34" s="9">
        <v>476.4</v>
      </c>
      <c r="L34" s="9">
        <v>93.8</v>
      </c>
      <c r="M34" s="9">
        <v>13.6</v>
      </c>
      <c r="N34" s="9">
        <f>O34-M34</f>
        <v>25.799999999999997</v>
      </c>
      <c r="O34" s="9">
        <v>39.4</v>
      </c>
      <c r="P34" s="10">
        <v>3.02</v>
      </c>
      <c r="Q34" s="10">
        <v>0.53</v>
      </c>
      <c r="R34" s="9">
        <v>64.9</v>
      </c>
      <c r="S34" s="9">
        <v>41.4</v>
      </c>
      <c r="T34" s="9">
        <f>R34-S34</f>
        <v>23.500000000000007</v>
      </c>
      <c r="U34" s="10">
        <v>5.17</v>
      </c>
      <c r="V34" s="9">
        <v>77.5</v>
      </c>
    </row>
    <row r="35" spans="1:20" ht="12.75">
      <c r="A35" s="1">
        <v>42</v>
      </c>
      <c r="B35" t="s">
        <v>88</v>
      </c>
      <c r="C35" s="2">
        <v>1.638</v>
      </c>
      <c r="D35" s="2">
        <f>C35*3.6</f>
        <v>5.8968</v>
      </c>
      <c r="E35" s="3">
        <f>D35/1.852</f>
        <v>3.18401727861771</v>
      </c>
      <c r="F35" s="2">
        <f>8.154-D35</f>
        <v>2.2572</v>
      </c>
      <c r="G35" s="3">
        <v>7.42</v>
      </c>
      <c r="H35" s="4">
        <f>G35*6</f>
        <v>44.519999999999996</v>
      </c>
      <c r="I35" s="4">
        <v>135</v>
      </c>
      <c r="J35" s="3">
        <f>K35/100</f>
        <v>4.83</v>
      </c>
      <c r="K35" s="15">
        <v>483</v>
      </c>
      <c r="L35" s="4">
        <v>77.8</v>
      </c>
      <c r="M35" s="4">
        <v>17.6</v>
      </c>
      <c r="N35" s="4">
        <f>O35-M35</f>
        <v>23.699999999999996</v>
      </c>
      <c r="O35" s="4">
        <v>41.3</v>
      </c>
      <c r="P35" s="3">
        <v>3.05</v>
      </c>
      <c r="Q35" s="3">
        <v>0.58</v>
      </c>
      <c r="T35" s="9">
        <f>R35-S35</f>
        <v>0</v>
      </c>
    </row>
    <row r="36" spans="1:20" ht="12.75">
      <c r="A36" s="1">
        <v>44</v>
      </c>
      <c r="B36" t="s">
        <v>32</v>
      </c>
      <c r="C36" s="2">
        <v>1.638</v>
      </c>
      <c r="D36" s="2">
        <f>C36*3.6</f>
        <v>5.8968</v>
      </c>
      <c r="E36" s="3">
        <f>D36/1.852</f>
        <v>3.18401727861771</v>
      </c>
      <c r="F36" s="2">
        <f>8.154-D36</f>
        <v>2.2572</v>
      </c>
      <c r="G36" s="3">
        <v>5.77</v>
      </c>
      <c r="H36" s="4">
        <f>G36*6</f>
        <v>34.62</v>
      </c>
      <c r="I36" s="4">
        <v>225</v>
      </c>
      <c r="J36" s="3">
        <f>K36/100</f>
        <v>0</v>
      </c>
      <c r="N36" s="9">
        <f>O36-M36</f>
        <v>0</v>
      </c>
      <c r="T36" s="9">
        <f>R36-S36</f>
        <v>0</v>
      </c>
    </row>
    <row r="37" spans="1:22" ht="12.75">
      <c r="A37" s="1">
        <v>5</v>
      </c>
      <c r="B37" t="s">
        <v>45</v>
      </c>
      <c r="C37" s="2">
        <v>1.631</v>
      </c>
      <c r="D37" s="2">
        <f>C37*3.6</f>
        <v>5.8716</v>
      </c>
      <c r="E37" s="3">
        <f>D37/1.852</f>
        <v>3.1704103671706263</v>
      </c>
      <c r="F37" s="2">
        <f>8.154-D37</f>
        <v>2.2824</v>
      </c>
      <c r="G37" s="3">
        <v>5.84</v>
      </c>
      <c r="H37" s="4">
        <f>G37*6</f>
        <v>35.04</v>
      </c>
      <c r="I37" s="4">
        <v>225</v>
      </c>
      <c r="J37" s="3">
        <f>K37/100</f>
        <v>5.426</v>
      </c>
      <c r="K37" s="9">
        <v>542.6</v>
      </c>
      <c r="L37" s="9">
        <v>81</v>
      </c>
      <c r="M37" s="9">
        <v>11.8</v>
      </c>
      <c r="N37" s="9">
        <f>O37-M37</f>
        <v>17.9</v>
      </c>
      <c r="O37" s="9">
        <v>29.7</v>
      </c>
      <c r="P37" s="10">
        <v>3.17</v>
      </c>
      <c r="Q37" s="10">
        <v>0.55</v>
      </c>
      <c r="R37" s="9">
        <v>57.8</v>
      </c>
      <c r="S37" s="9">
        <v>36.8</v>
      </c>
      <c r="T37" s="9">
        <f>R37-S37</f>
        <v>21</v>
      </c>
      <c r="U37" s="10">
        <v>4.12</v>
      </c>
      <c r="V37" s="9">
        <v>61.8</v>
      </c>
    </row>
    <row r="38" spans="1:20" ht="12.75">
      <c r="A38" s="1">
        <v>18</v>
      </c>
      <c r="B38" t="s">
        <v>18</v>
      </c>
      <c r="C38" s="2">
        <v>1.631</v>
      </c>
      <c r="D38" s="2">
        <f>C38*3.6</f>
        <v>5.8716</v>
      </c>
      <c r="E38" s="3">
        <f>D38/1.852</f>
        <v>3.1704103671706263</v>
      </c>
      <c r="F38" s="2">
        <f>8.154-D38</f>
        <v>2.2824</v>
      </c>
      <c r="G38" s="3">
        <v>5.13</v>
      </c>
      <c r="H38" s="4">
        <f>G38*6</f>
        <v>30.78</v>
      </c>
      <c r="I38" s="4">
        <v>225</v>
      </c>
      <c r="J38" s="3">
        <f>K38/100</f>
        <v>0</v>
      </c>
      <c r="N38" s="9">
        <f>O38-M38</f>
        <v>0</v>
      </c>
      <c r="T38" s="9">
        <f>R38-S38</f>
        <v>0</v>
      </c>
    </row>
    <row r="39" spans="1:20" ht="12.75">
      <c r="A39" s="1">
        <v>55</v>
      </c>
      <c r="B39" t="s">
        <v>41</v>
      </c>
      <c r="C39" s="2">
        <v>1.629</v>
      </c>
      <c r="D39" s="2">
        <f>C39*3.6</f>
        <v>5.8644</v>
      </c>
      <c r="E39" s="3">
        <f>D39/1.852</f>
        <v>3.166522678185745</v>
      </c>
      <c r="F39" s="2">
        <f>8.154-D39</f>
        <v>2.2896</v>
      </c>
      <c r="G39" s="3">
        <v>4.95</v>
      </c>
      <c r="H39" s="4">
        <f>G39*6</f>
        <v>29.700000000000003</v>
      </c>
      <c r="I39" s="4">
        <v>225</v>
      </c>
      <c r="J39" s="3">
        <f>K39/100</f>
        <v>0</v>
      </c>
      <c r="N39" s="9">
        <f>O39-M39</f>
        <v>0</v>
      </c>
      <c r="T39" s="9">
        <f>R39-S39</f>
        <v>0</v>
      </c>
    </row>
    <row r="40" spans="1:20" ht="12.75">
      <c r="A40" s="1">
        <v>43</v>
      </c>
      <c r="B40" t="s">
        <v>37</v>
      </c>
      <c r="C40" s="2">
        <v>1.619</v>
      </c>
      <c r="D40" s="2">
        <f>C40*3.6</f>
        <v>5.8284</v>
      </c>
      <c r="E40" s="3">
        <f>D40/1.852</f>
        <v>3.147084233261339</v>
      </c>
      <c r="F40" s="2">
        <f>8.154-D40</f>
        <v>2.3255999999999997</v>
      </c>
      <c r="G40" s="3">
        <v>6.29</v>
      </c>
      <c r="H40" s="4">
        <f>G40*6</f>
        <v>37.74</v>
      </c>
      <c r="I40" s="4">
        <v>225</v>
      </c>
      <c r="J40" s="3">
        <f>K40/100</f>
        <v>0</v>
      </c>
      <c r="N40" s="9">
        <f>O40-M40</f>
        <v>0</v>
      </c>
      <c r="T40" s="9">
        <f>R40-S40</f>
        <v>0</v>
      </c>
    </row>
    <row r="41" spans="1:20" ht="12.75">
      <c r="A41" s="1">
        <v>54</v>
      </c>
      <c r="B41" t="s">
        <v>40</v>
      </c>
      <c r="C41" s="2">
        <v>1.618</v>
      </c>
      <c r="D41" s="2">
        <f>C41*3.6</f>
        <v>5.824800000000001</v>
      </c>
      <c r="E41" s="3">
        <f>D41/1.852</f>
        <v>3.145140388768899</v>
      </c>
      <c r="F41" s="2">
        <f>8.154-D41</f>
        <v>2.3291999999999993</v>
      </c>
      <c r="G41" s="3">
        <v>6.02</v>
      </c>
      <c r="H41" s="4">
        <f>G41*6</f>
        <v>36.12</v>
      </c>
      <c r="I41" s="4">
        <v>225</v>
      </c>
      <c r="J41" s="3">
        <f>K41/100</f>
        <v>0</v>
      </c>
      <c r="N41" s="9">
        <f>O41-M41</f>
        <v>0</v>
      </c>
      <c r="T41" s="9">
        <f>R41-S41</f>
        <v>0</v>
      </c>
    </row>
    <row r="42" spans="1:20" ht="12.75">
      <c r="A42" s="1">
        <v>56</v>
      </c>
      <c r="B42" t="s">
        <v>39</v>
      </c>
      <c r="C42" s="2">
        <v>1.592</v>
      </c>
      <c r="D42" s="2">
        <f>C42*3.6</f>
        <v>5.7312</v>
      </c>
      <c r="E42" s="3">
        <f>D42/1.852</f>
        <v>3.0946004319654428</v>
      </c>
      <c r="F42" s="2">
        <f>8.154-D42</f>
        <v>2.4227999999999996</v>
      </c>
      <c r="G42" s="3">
        <v>5.83</v>
      </c>
      <c r="H42" s="4">
        <f>G42*6</f>
        <v>34.980000000000004</v>
      </c>
      <c r="I42" s="4">
        <v>225</v>
      </c>
      <c r="J42" s="3">
        <f>K42/100</f>
        <v>0</v>
      </c>
      <c r="N42" s="9">
        <f>O42-M42</f>
        <v>0</v>
      </c>
      <c r="T42" s="9">
        <f>R42-S42</f>
        <v>0</v>
      </c>
    </row>
    <row r="43" spans="1:22" ht="12.75">
      <c r="A43" s="1">
        <v>7</v>
      </c>
      <c r="B43" t="s">
        <v>11</v>
      </c>
      <c r="C43" s="2">
        <v>1.589</v>
      </c>
      <c r="D43" s="2">
        <f>C43*3.6</f>
        <v>5.7204</v>
      </c>
      <c r="E43" s="3">
        <f>D43/1.852</f>
        <v>3.0887688984881208</v>
      </c>
      <c r="F43" s="2">
        <f>8.154-D43</f>
        <v>2.4336</v>
      </c>
      <c r="G43" s="3">
        <v>7.17</v>
      </c>
      <c r="H43" s="4">
        <f>G43*6</f>
        <v>43.019999999999996</v>
      </c>
      <c r="I43" s="4">
        <v>225</v>
      </c>
      <c r="J43" s="3">
        <f>K43/100</f>
        <v>5.685</v>
      </c>
      <c r="K43" s="9">
        <v>568.5</v>
      </c>
      <c r="L43" s="9">
        <v>84.3</v>
      </c>
      <c r="M43" s="9">
        <v>16.2</v>
      </c>
      <c r="N43" s="9">
        <f>O43-M43</f>
        <v>24.000000000000004</v>
      </c>
      <c r="O43" s="9">
        <v>40.2</v>
      </c>
      <c r="P43" s="10">
        <v>3.42</v>
      </c>
      <c r="Q43" s="10">
        <v>0.49</v>
      </c>
      <c r="R43" s="9">
        <v>60.3</v>
      </c>
      <c r="S43" s="9">
        <v>41</v>
      </c>
      <c r="T43" s="9">
        <f>R43-S43</f>
        <v>19.299999999999997</v>
      </c>
      <c r="U43" s="10">
        <v>5</v>
      </c>
      <c r="V43" s="9">
        <v>75</v>
      </c>
    </row>
    <row r="44" spans="1:22" ht="12.75">
      <c r="A44" s="1">
        <v>9</v>
      </c>
      <c r="B44" t="s">
        <v>9</v>
      </c>
      <c r="C44" s="2">
        <v>1.587</v>
      </c>
      <c r="D44" s="2">
        <f>C44*3.6</f>
        <v>5.7132</v>
      </c>
      <c r="E44" s="3">
        <f>D44/1.852</f>
        <v>3.0848812095032394</v>
      </c>
      <c r="F44" s="2">
        <f>8.154-D44</f>
        <v>2.4408000000000003</v>
      </c>
      <c r="G44" s="3">
        <v>8.27</v>
      </c>
      <c r="H44" s="4">
        <f>G44*6</f>
        <v>49.62</v>
      </c>
      <c r="I44" s="4">
        <v>225</v>
      </c>
      <c r="J44" s="3">
        <f>K44/100</f>
        <v>5.794</v>
      </c>
      <c r="K44" s="9">
        <v>579.4</v>
      </c>
      <c r="L44" s="9">
        <v>87.7</v>
      </c>
      <c r="M44" s="9">
        <v>13.3</v>
      </c>
      <c r="N44" s="9">
        <f>O44-M44</f>
        <v>26.599999999999998</v>
      </c>
      <c r="O44" s="9">
        <v>39.9</v>
      </c>
      <c r="P44" s="10">
        <v>3.41</v>
      </c>
      <c r="Q44" s="10">
        <v>0.57</v>
      </c>
      <c r="R44" s="9">
        <v>66.5</v>
      </c>
      <c r="S44" s="9">
        <v>40.2</v>
      </c>
      <c r="T44" s="9">
        <f>R44-S44</f>
        <v>26.299999999999997</v>
      </c>
      <c r="U44" s="10">
        <v>5.71</v>
      </c>
      <c r="V44" s="9">
        <v>85.6</v>
      </c>
    </row>
    <row r="45" spans="1:22" ht="12.75">
      <c r="A45" s="1">
        <v>1</v>
      </c>
      <c r="B45" t="s">
        <v>7</v>
      </c>
      <c r="C45" s="2">
        <v>1.585</v>
      </c>
      <c r="D45" s="2">
        <f>C45*3.6</f>
        <v>5.706</v>
      </c>
      <c r="E45" s="3">
        <f>D45/1.852</f>
        <v>3.0809935205183585</v>
      </c>
      <c r="F45" s="2">
        <f>8.154-D45</f>
        <v>2.4479999999999995</v>
      </c>
      <c r="G45" s="3">
        <v>8.68</v>
      </c>
      <c r="H45" s="4">
        <f>G45*6</f>
        <v>52.08</v>
      </c>
      <c r="I45" s="4">
        <v>225</v>
      </c>
      <c r="J45" s="3">
        <f>K45/100</f>
        <v>6.483</v>
      </c>
      <c r="K45" s="9">
        <v>648.3</v>
      </c>
      <c r="L45" s="9">
        <v>77.6</v>
      </c>
      <c r="M45" s="9">
        <v>11.7</v>
      </c>
      <c r="N45" s="9">
        <f>O45-M45</f>
        <v>27.3</v>
      </c>
      <c r="O45" s="9">
        <v>39</v>
      </c>
      <c r="P45" s="10">
        <v>3.5</v>
      </c>
      <c r="Q45" s="10">
        <v>0.57</v>
      </c>
      <c r="R45" s="9">
        <v>49.7</v>
      </c>
      <c r="S45" s="9">
        <v>40</v>
      </c>
      <c r="T45" s="9">
        <f>R45-S45</f>
        <v>9.700000000000003</v>
      </c>
      <c r="U45" s="10">
        <v>3.77</v>
      </c>
      <c r="V45" s="9">
        <v>56.6</v>
      </c>
    </row>
    <row r="46" spans="1:20" ht="12.75">
      <c r="A46" s="1">
        <v>46</v>
      </c>
      <c r="B46" t="s">
        <v>74</v>
      </c>
      <c r="C46" s="2">
        <v>1.582</v>
      </c>
      <c r="D46" s="2">
        <f>C46*3.6</f>
        <v>5.695200000000001</v>
      </c>
      <c r="E46" s="3">
        <f>D46/1.852</f>
        <v>3.075161987041037</v>
      </c>
      <c r="F46" s="2">
        <f>8.154-D46</f>
        <v>2.458799999999999</v>
      </c>
      <c r="G46" s="3">
        <v>5.97</v>
      </c>
      <c r="H46" s="4">
        <f>G46*6</f>
        <v>35.82</v>
      </c>
      <c r="I46" s="4">
        <v>225</v>
      </c>
      <c r="J46" s="3">
        <f>K46/100</f>
        <v>0</v>
      </c>
      <c r="N46" s="9">
        <f>O46-M46</f>
        <v>0</v>
      </c>
      <c r="T46" s="9">
        <f>R46-S46</f>
        <v>0</v>
      </c>
    </row>
    <row r="47" spans="1:22" ht="12.75">
      <c r="A47" s="1">
        <v>29</v>
      </c>
      <c r="B47" t="s">
        <v>26</v>
      </c>
      <c r="C47" s="2">
        <v>1.581</v>
      </c>
      <c r="D47" s="2">
        <f>C47*3.6</f>
        <v>5.6916</v>
      </c>
      <c r="E47" s="3">
        <f>D47/1.852</f>
        <v>3.0732181425485963</v>
      </c>
      <c r="F47" s="2">
        <f>8.154-D47</f>
        <v>2.4623999999999997</v>
      </c>
      <c r="G47" s="3">
        <v>7.47</v>
      </c>
      <c r="H47" s="4">
        <f>G47*6</f>
        <v>44.82</v>
      </c>
      <c r="I47" s="4">
        <v>225</v>
      </c>
      <c r="J47" s="3">
        <f>K47/100</f>
        <v>5.1610000000000005</v>
      </c>
      <c r="K47" s="9">
        <v>516.1</v>
      </c>
      <c r="L47" s="9">
        <v>93.8</v>
      </c>
      <c r="M47" s="9">
        <v>13.3</v>
      </c>
      <c r="N47" s="9">
        <f>O47-M47</f>
        <v>25.400000000000002</v>
      </c>
      <c r="O47" s="9">
        <v>38.7</v>
      </c>
      <c r="P47" s="10">
        <v>3.42</v>
      </c>
      <c r="Q47" s="10">
        <v>0.5</v>
      </c>
      <c r="R47" s="9">
        <v>81</v>
      </c>
      <c r="S47" s="9">
        <v>39.5</v>
      </c>
      <c r="T47" s="9">
        <f>R47-S47</f>
        <v>41.5</v>
      </c>
      <c r="U47" s="10">
        <v>9.18</v>
      </c>
      <c r="V47" s="9">
        <v>137.6</v>
      </c>
    </row>
    <row r="48" spans="1:20" ht="12.75">
      <c r="A48" s="1">
        <v>51</v>
      </c>
      <c r="B48" t="s">
        <v>36</v>
      </c>
      <c r="C48" s="2">
        <v>1.58</v>
      </c>
      <c r="D48" s="2">
        <f>C48*3.6</f>
        <v>5.688000000000001</v>
      </c>
      <c r="E48" s="3">
        <f>D48/1.852</f>
        <v>3.0712742980561556</v>
      </c>
      <c r="F48" s="2">
        <f>8.154-D48</f>
        <v>2.4659999999999993</v>
      </c>
      <c r="G48" s="3">
        <v>6.56</v>
      </c>
      <c r="H48" s="4">
        <f>G48*6</f>
        <v>39.36</v>
      </c>
      <c r="I48" s="4">
        <v>225</v>
      </c>
      <c r="J48" s="3">
        <f>K48/100</f>
        <v>0</v>
      </c>
      <c r="N48" s="9">
        <f>O48-M48</f>
        <v>0</v>
      </c>
      <c r="T48" s="9">
        <f>R48-S48</f>
        <v>0</v>
      </c>
    </row>
    <row r="49" spans="1:22" ht="12.75">
      <c r="A49" s="1">
        <v>4</v>
      </c>
      <c r="B49" t="s">
        <v>10</v>
      </c>
      <c r="C49" s="2">
        <v>1.574</v>
      </c>
      <c r="D49" s="2">
        <f>C49*3.6</f>
        <v>5.6664</v>
      </c>
      <c r="E49" s="3">
        <f>D49/1.852</f>
        <v>3.059611231101512</v>
      </c>
      <c r="F49" s="2">
        <f>8.154-D49</f>
        <v>2.4875999999999996</v>
      </c>
      <c r="G49" s="3">
        <v>8.8</v>
      </c>
      <c r="H49" s="4">
        <f>G49*6</f>
        <v>52.800000000000004</v>
      </c>
      <c r="I49" s="4">
        <v>225</v>
      </c>
      <c r="J49" s="3">
        <f>K49/100</f>
        <v>5.922999999999999</v>
      </c>
      <c r="K49" s="9">
        <v>592.3</v>
      </c>
      <c r="L49" s="9">
        <v>91.1</v>
      </c>
      <c r="M49" s="9">
        <v>9.7</v>
      </c>
      <c r="N49" s="9">
        <f>O49-M49</f>
        <v>31.099999999999998</v>
      </c>
      <c r="O49" s="9">
        <v>40.8</v>
      </c>
      <c r="P49" s="10">
        <v>3.49</v>
      </c>
      <c r="Q49" s="10">
        <v>0.53</v>
      </c>
      <c r="R49" s="9">
        <v>61.5</v>
      </c>
      <c r="S49" s="9">
        <v>42.2</v>
      </c>
      <c r="T49" s="9">
        <f>R49-S49</f>
        <v>19.299999999999997</v>
      </c>
      <c r="U49" s="10">
        <v>3.64</v>
      </c>
      <c r="V49" s="9">
        <v>54.7</v>
      </c>
    </row>
    <row r="50" spans="1:22" ht="12.75">
      <c r="A50" s="1">
        <v>50</v>
      </c>
      <c r="B50" t="s">
        <v>43</v>
      </c>
      <c r="C50" s="2">
        <v>1.571</v>
      </c>
      <c r="D50" s="2">
        <f>C50*3.6</f>
        <v>5.6556</v>
      </c>
      <c r="E50" s="3">
        <f>D50/1.852</f>
        <v>3.05377969762419</v>
      </c>
      <c r="F50" s="2">
        <f>8.154-D50</f>
        <v>2.4984</v>
      </c>
      <c r="G50" s="3">
        <v>5.43</v>
      </c>
      <c r="H50" s="4">
        <f>G50*6</f>
        <v>32.58</v>
      </c>
      <c r="I50" s="4">
        <v>225</v>
      </c>
      <c r="J50" s="3">
        <f>K50/100</f>
        <v>4.581</v>
      </c>
      <c r="K50" s="9">
        <v>458.1</v>
      </c>
      <c r="L50" s="9">
        <v>84.8</v>
      </c>
      <c r="M50" s="9">
        <v>10.3</v>
      </c>
      <c r="N50" s="9">
        <f>O50-M50</f>
        <v>20.9</v>
      </c>
      <c r="O50" s="9">
        <v>31.2</v>
      </c>
      <c r="P50" s="10">
        <v>3.26</v>
      </c>
      <c r="Q50" s="10">
        <v>0.58</v>
      </c>
      <c r="R50" s="9">
        <v>53.2</v>
      </c>
      <c r="S50" s="9">
        <v>32.8</v>
      </c>
      <c r="T50" s="9">
        <f>R50-S50</f>
        <v>20.400000000000006</v>
      </c>
      <c r="U50" s="10">
        <v>5.6</v>
      </c>
      <c r="V50" s="9">
        <v>84</v>
      </c>
    </row>
    <row r="51" spans="1:22" ht="12.75">
      <c r="A51" s="1">
        <v>2</v>
      </c>
      <c r="B51" t="s">
        <v>8</v>
      </c>
      <c r="C51" s="2">
        <v>1.566</v>
      </c>
      <c r="D51" s="2">
        <f>C51*3.6</f>
        <v>5.6376</v>
      </c>
      <c r="E51" s="3">
        <f>D51/1.852</f>
        <v>3.044060475161987</v>
      </c>
      <c r="F51" s="2">
        <f>8.154-D51</f>
        <v>2.5164</v>
      </c>
      <c r="G51" s="3">
        <v>8.79</v>
      </c>
      <c r="H51" s="4">
        <f>G51*6</f>
        <v>52.739999999999995</v>
      </c>
      <c r="I51" s="4">
        <v>225</v>
      </c>
      <c r="J51" s="3">
        <f>K51/100</f>
        <v>6.38</v>
      </c>
      <c r="K51" s="9">
        <v>638</v>
      </c>
      <c r="L51" s="9">
        <v>78.8</v>
      </c>
      <c r="M51" s="9">
        <v>11.8</v>
      </c>
      <c r="N51" s="9">
        <f>O51-M51</f>
        <v>28.2</v>
      </c>
      <c r="O51" s="9">
        <v>40</v>
      </c>
      <c r="P51" s="10">
        <v>3.56</v>
      </c>
      <c r="Q51" s="10">
        <v>0.57</v>
      </c>
      <c r="R51" s="9">
        <v>54.3</v>
      </c>
      <c r="S51" s="9">
        <v>40.8</v>
      </c>
      <c r="T51" s="9">
        <f>R51-S51</f>
        <v>13.5</v>
      </c>
      <c r="U51" s="10">
        <v>4.73</v>
      </c>
      <c r="V51" s="9">
        <v>71</v>
      </c>
    </row>
    <row r="52" spans="1:20" ht="12.75">
      <c r="A52" s="1">
        <v>57</v>
      </c>
      <c r="B52" t="s">
        <v>42</v>
      </c>
      <c r="C52" s="2">
        <v>1.566</v>
      </c>
      <c r="D52" s="2">
        <f>C52*3.6</f>
        <v>5.6376</v>
      </c>
      <c r="E52" s="3">
        <f>D52/1.852</f>
        <v>3.044060475161987</v>
      </c>
      <c r="F52" s="2">
        <f>8.154-D52</f>
        <v>2.5164</v>
      </c>
      <c r="G52" s="3">
        <v>5.39</v>
      </c>
      <c r="H52" s="4">
        <f>G52*6</f>
        <v>32.339999999999996</v>
      </c>
      <c r="I52" s="4">
        <v>225</v>
      </c>
      <c r="J52" s="3">
        <f>K52/100</f>
        <v>0</v>
      </c>
      <c r="N52" s="9">
        <f>O52-M52</f>
        <v>0</v>
      </c>
      <c r="T52" s="9">
        <f>R52-S52</f>
        <v>0</v>
      </c>
    </row>
    <row r="53" spans="1:20" ht="12.75">
      <c r="A53" s="1">
        <v>52</v>
      </c>
      <c r="B53" t="s">
        <v>38</v>
      </c>
      <c r="C53" s="2">
        <v>1.561</v>
      </c>
      <c r="D53" s="2">
        <f>C53*3.6</f>
        <v>5.6196</v>
      </c>
      <c r="E53" s="3">
        <f>D53/1.852</f>
        <v>3.034341252699784</v>
      </c>
      <c r="F53" s="2">
        <f>8.154-D53</f>
        <v>2.5343999999999998</v>
      </c>
      <c r="G53" s="3">
        <v>6.56</v>
      </c>
      <c r="H53" s="4">
        <f>G53*6</f>
        <v>39.36</v>
      </c>
      <c r="I53" s="4">
        <v>225</v>
      </c>
      <c r="J53" s="3">
        <f>K53/100</f>
        <v>0</v>
      </c>
      <c r="N53" s="9">
        <f>O53-M53</f>
        <v>0</v>
      </c>
      <c r="T53" s="9">
        <f>R53-S53</f>
        <v>0</v>
      </c>
    </row>
    <row r="54" spans="1:22" ht="12.75">
      <c r="A54" s="1">
        <v>34</v>
      </c>
      <c r="B54" t="s">
        <v>14</v>
      </c>
      <c r="C54" s="2">
        <v>1.558</v>
      </c>
      <c r="D54" s="2">
        <f>C54*3.6</f>
        <v>5.6088000000000005</v>
      </c>
      <c r="E54" s="3">
        <f>D54/1.852</f>
        <v>3.028509719222462</v>
      </c>
      <c r="F54" s="2">
        <f>8.154-D54</f>
        <v>2.5451999999999995</v>
      </c>
      <c r="G54" s="3">
        <v>6.38</v>
      </c>
      <c r="H54" s="4">
        <f>G54*6</f>
        <v>38.28</v>
      </c>
      <c r="I54" s="4">
        <v>225</v>
      </c>
      <c r="J54" s="3">
        <f>K54/100</f>
        <v>5.358</v>
      </c>
      <c r="K54" s="9">
        <v>535.8</v>
      </c>
      <c r="L54" s="9">
        <v>77.8</v>
      </c>
      <c r="M54" s="9">
        <v>16.2</v>
      </c>
      <c r="N54" s="9">
        <f>O54-M54</f>
        <v>21.000000000000004</v>
      </c>
      <c r="O54" s="9">
        <v>37.2</v>
      </c>
      <c r="P54" s="10">
        <v>3.44</v>
      </c>
      <c r="Q54" s="10">
        <v>0.59</v>
      </c>
      <c r="R54" s="9">
        <v>53.6</v>
      </c>
      <c r="S54" s="9">
        <v>38.3</v>
      </c>
      <c r="T54" s="9">
        <f>R54-S54</f>
        <v>15.300000000000004</v>
      </c>
      <c r="U54" s="10">
        <v>3.33</v>
      </c>
      <c r="V54" s="9">
        <v>50</v>
      </c>
    </row>
    <row r="55" spans="1:20" ht="12.75">
      <c r="A55" s="1">
        <v>49</v>
      </c>
      <c r="B55" t="s">
        <v>30</v>
      </c>
      <c r="C55" s="2">
        <v>1.553</v>
      </c>
      <c r="D55" s="2">
        <f>C55*3.6</f>
        <v>5.5908</v>
      </c>
      <c r="E55" s="3">
        <f>D55/1.852</f>
        <v>3.018790496760259</v>
      </c>
      <c r="F55" s="2">
        <f>8.154-D55</f>
        <v>2.5632</v>
      </c>
      <c r="G55" s="3">
        <v>6.47</v>
      </c>
      <c r="H55" s="4">
        <f>G55*6</f>
        <v>38.82</v>
      </c>
      <c r="I55" s="4">
        <v>225</v>
      </c>
      <c r="J55" s="3">
        <f>K55/100</f>
        <v>0</v>
      </c>
      <c r="N55" s="9">
        <f>O55-M55</f>
        <v>0</v>
      </c>
      <c r="T55" s="9">
        <f>R55-S55</f>
        <v>0</v>
      </c>
    </row>
    <row r="56" spans="1:20" ht="12.75">
      <c r="A56" s="1">
        <v>41</v>
      </c>
      <c r="B56" t="s">
        <v>24</v>
      </c>
      <c r="C56" s="2">
        <v>1.552</v>
      </c>
      <c r="D56" s="2">
        <f>C56*3.6</f>
        <v>5.5872</v>
      </c>
      <c r="E56" s="3">
        <f>D56/1.852</f>
        <v>3.0168466522678186</v>
      </c>
      <c r="F56" s="2">
        <f>8.154-D56</f>
        <v>2.5667999999999997</v>
      </c>
      <c r="G56" s="3">
        <v>6.67</v>
      </c>
      <c r="H56" s="4">
        <f>G56*6</f>
        <v>40.019999999999996</v>
      </c>
      <c r="I56" s="4">
        <v>225</v>
      </c>
      <c r="J56" s="3">
        <f>K56/100</f>
        <v>0</v>
      </c>
      <c r="N56" s="9">
        <f>O56-M56</f>
        <v>0</v>
      </c>
      <c r="T56" s="9">
        <f>R56-S56</f>
        <v>0</v>
      </c>
    </row>
    <row r="57" spans="1:20" ht="12.75">
      <c r="A57" s="1">
        <v>53</v>
      </c>
      <c r="B57" t="s">
        <v>35</v>
      </c>
      <c r="C57" s="2">
        <v>1.527</v>
      </c>
      <c r="D57" s="2">
        <f>C57*3.6</f>
        <v>5.497199999999999</v>
      </c>
      <c r="E57" s="3">
        <f>D57/1.852</f>
        <v>2.968250539956803</v>
      </c>
      <c r="F57" s="2">
        <f>8.154-D57</f>
        <v>2.6568000000000005</v>
      </c>
      <c r="G57" s="3">
        <v>7.11</v>
      </c>
      <c r="H57" s="4">
        <f>G57*6</f>
        <v>42.660000000000004</v>
      </c>
      <c r="I57" s="4">
        <v>225</v>
      </c>
      <c r="J57" s="3">
        <f>K57/100</f>
        <v>0</v>
      </c>
      <c r="N57" s="9">
        <f>O57-M57</f>
        <v>0</v>
      </c>
      <c r="T57" s="9">
        <f>R57-S57</f>
        <v>0</v>
      </c>
    </row>
    <row r="58" spans="1:22" ht="12.75">
      <c r="A58" s="1">
        <v>37</v>
      </c>
      <c r="B58" t="s">
        <v>67</v>
      </c>
      <c r="C58" s="2">
        <v>1.509</v>
      </c>
      <c r="D58" s="2">
        <f>C58*3.6</f>
        <v>5.4323999999999995</v>
      </c>
      <c r="E58" s="3">
        <f>D58/1.852</f>
        <v>2.9332613390928723</v>
      </c>
      <c r="F58" s="2">
        <f>8.154-D58</f>
        <v>2.7216000000000005</v>
      </c>
      <c r="G58" s="3">
        <v>7.77</v>
      </c>
      <c r="H58" s="4">
        <f>G58*6</f>
        <v>46.62</v>
      </c>
      <c r="I58" s="4">
        <v>240</v>
      </c>
      <c r="J58" s="3">
        <f>K58/100</f>
        <v>5.327000000000001</v>
      </c>
      <c r="K58" s="9">
        <v>532.7</v>
      </c>
      <c r="L58" s="9">
        <v>86.4</v>
      </c>
      <c r="M58" s="9">
        <v>22.4</v>
      </c>
      <c r="N58" s="9">
        <f>O58-M58</f>
        <v>21.4</v>
      </c>
      <c r="O58" s="9">
        <v>43.8</v>
      </c>
      <c r="P58" s="10">
        <v>3.67</v>
      </c>
      <c r="Q58" s="10">
        <v>0.52</v>
      </c>
      <c r="R58" s="9">
        <v>61.7</v>
      </c>
      <c r="S58" s="9">
        <v>44.1</v>
      </c>
      <c r="T58" s="9">
        <f>R58-S58</f>
        <v>17.6</v>
      </c>
      <c r="U58" s="10">
        <v>5.57</v>
      </c>
      <c r="V58" s="9">
        <v>89.1</v>
      </c>
    </row>
    <row r="59" spans="1:22" ht="12.75">
      <c r="A59" s="1">
        <v>48</v>
      </c>
      <c r="B59" t="s">
        <v>71</v>
      </c>
      <c r="C59" s="2">
        <v>1.492</v>
      </c>
      <c r="D59" s="2">
        <f>C59*3.6</f>
        <v>5.3712</v>
      </c>
      <c r="E59" s="3">
        <f>D59/1.852</f>
        <v>2.9002159827213823</v>
      </c>
      <c r="F59" s="2">
        <f>8.154-D59</f>
        <v>2.7828</v>
      </c>
      <c r="G59" s="3">
        <v>8.5</v>
      </c>
      <c r="H59" s="4">
        <f>G59*6</f>
        <v>51</v>
      </c>
      <c r="I59" s="4">
        <v>225</v>
      </c>
      <c r="J59" s="3">
        <f>K59/100</f>
        <v>5.067</v>
      </c>
      <c r="K59" s="9">
        <v>506.7</v>
      </c>
      <c r="L59" s="9">
        <v>95.8</v>
      </c>
      <c r="M59" s="9">
        <v>17.1</v>
      </c>
      <c r="N59" s="9">
        <f>O59-M59</f>
        <v>31.5</v>
      </c>
      <c r="O59" s="9">
        <v>48.6</v>
      </c>
      <c r="P59" s="10">
        <v>3.68</v>
      </c>
      <c r="Q59" s="10">
        <v>0.58</v>
      </c>
      <c r="R59" s="9">
        <v>76.2</v>
      </c>
      <c r="S59" s="9">
        <v>47.4</v>
      </c>
      <c r="T59" s="9">
        <f>R59-S59</f>
        <v>28.800000000000004</v>
      </c>
      <c r="U59" s="10">
        <v>6.83</v>
      </c>
      <c r="V59" s="9">
        <v>102.5</v>
      </c>
    </row>
    <row r="60" spans="1:20" ht="12.75">
      <c r="A60" s="1">
        <v>58</v>
      </c>
      <c r="F60" s="2">
        <f>8.154-D60</f>
        <v>8.154</v>
      </c>
      <c r="I60" s="4">
        <v>225</v>
      </c>
      <c r="J60" s="3">
        <f>K60/100</f>
        <v>0</v>
      </c>
      <c r="N60" s="9">
        <f>O60-M60</f>
        <v>0</v>
      </c>
      <c r="T60" s="9">
        <f>R60-S60</f>
        <v>0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V70"/>
  <sheetViews>
    <sheetView workbookViewId="0" topLeftCell="A1">
      <selection activeCell="A20" activeCellId="2" sqref="A8:IV8 A9:IV9 A20:IV20"/>
    </sheetView>
  </sheetViews>
  <sheetFormatPr defaultColWidth="11.421875" defaultRowHeight="12.75"/>
  <sheetData>
    <row r="1" spans="2:22" ht="15.75">
      <c r="B1" t="s">
        <v>0</v>
      </c>
      <c r="C1" s="8" t="s">
        <v>77</v>
      </c>
      <c r="F1" t="s">
        <v>56</v>
      </c>
      <c r="G1" s="10" t="s">
        <v>1</v>
      </c>
      <c r="H1" t="s">
        <v>69</v>
      </c>
      <c r="I1" t="s">
        <v>68</v>
      </c>
      <c r="J1" t="s">
        <v>46</v>
      </c>
      <c r="K1" s="15" t="s">
        <v>46</v>
      </c>
      <c r="L1" s="4" t="s">
        <v>47</v>
      </c>
      <c r="M1" s="4" t="s">
        <v>50</v>
      </c>
      <c r="N1" s="4" t="s">
        <v>51</v>
      </c>
      <c r="O1" s="4" t="s">
        <v>52</v>
      </c>
      <c r="P1" s="3" t="s">
        <v>53</v>
      </c>
      <c r="Q1" s="3" t="s">
        <v>57</v>
      </c>
      <c r="R1" s="9" t="s">
        <v>60</v>
      </c>
      <c r="S1" s="9" t="s">
        <v>58</v>
      </c>
      <c r="T1" s="9" t="s">
        <v>61</v>
      </c>
      <c r="U1" s="10" t="s">
        <v>59</v>
      </c>
      <c r="V1" s="9" t="s">
        <v>65</v>
      </c>
    </row>
    <row r="2" spans="1:22" ht="14.25">
      <c r="A2" s="1"/>
      <c r="C2" t="s">
        <v>48</v>
      </c>
      <c r="D2" t="s">
        <v>2</v>
      </c>
      <c r="E2" t="s">
        <v>3</v>
      </c>
      <c r="F2" t="s">
        <v>4</v>
      </c>
      <c r="G2" s="10" t="s">
        <v>5</v>
      </c>
      <c r="H2" t="s">
        <v>6</v>
      </c>
      <c r="I2" t="s">
        <v>6</v>
      </c>
      <c r="J2" t="s">
        <v>76</v>
      </c>
      <c r="K2" s="15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3" t="s">
        <v>5</v>
      </c>
      <c r="Q2" s="3"/>
      <c r="R2" s="9" t="s">
        <v>49</v>
      </c>
      <c r="S2" s="9" t="s">
        <v>49</v>
      </c>
      <c r="T2" s="9" t="s">
        <v>49</v>
      </c>
      <c r="U2" s="10" t="s">
        <v>49</v>
      </c>
      <c r="V2" s="9"/>
    </row>
    <row r="3" spans="1:22" ht="12.75">
      <c r="A3" s="1">
        <v>1</v>
      </c>
      <c r="B3" s="5" t="s">
        <v>15</v>
      </c>
      <c r="C3" s="6">
        <v>1.864</v>
      </c>
      <c r="D3" s="6">
        <f aca="true" t="shared" si="0" ref="D3:D34">C3*3.6</f>
        <v>6.710400000000001</v>
      </c>
      <c r="E3" s="7">
        <f aca="true" t="shared" si="1" ref="E3:E34">D3/1.852</f>
        <v>3.6233261339092877</v>
      </c>
      <c r="F3" s="2">
        <f aca="true" t="shared" si="2" ref="F3:F60">6.71-D3</f>
        <v>-0.0004000000000008441</v>
      </c>
      <c r="G3" s="3">
        <v>5.91</v>
      </c>
      <c r="H3" s="4">
        <f aca="true" t="shared" si="3" ref="H3:H34">G3*6</f>
        <v>35.46</v>
      </c>
      <c r="I3" s="4">
        <v>135</v>
      </c>
      <c r="J3" s="3">
        <f aca="true" t="shared" si="4" ref="J3:J34">K3/100</f>
        <v>4.895</v>
      </c>
      <c r="K3" s="15">
        <v>489.5</v>
      </c>
      <c r="L3" s="4">
        <v>75</v>
      </c>
      <c r="M3" s="4">
        <v>10.6</v>
      </c>
      <c r="N3" s="4">
        <f aca="true" t="shared" si="5" ref="N3:N34">O3-M3</f>
        <v>23.6</v>
      </c>
      <c r="O3" s="4">
        <v>34.2</v>
      </c>
      <c r="P3" s="3">
        <v>2.3</v>
      </c>
      <c r="Q3" s="3">
        <v>0.48</v>
      </c>
      <c r="R3" s="9">
        <v>51</v>
      </c>
      <c r="S3" s="9">
        <v>34.1</v>
      </c>
      <c r="T3" s="9">
        <f aca="true" t="shared" si="6" ref="T3:T34">R3-S3</f>
        <v>16.9</v>
      </c>
      <c r="U3" s="10">
        <v>4.51</v>
      </c>
      <c r="V3" s="9">
        <v>40.6</v>
      </c>
    </row>
    <row r="4" spans="1:22" ht="12.75">
      <c r="A4" s="1">
        <v>2</v>
      </c>
      <c r="B4" t="s">
        <v>90</v>
      </c>
      <c r="C4" s="2">
        <v>1.86</v>
      </c>
      <c r="D4" s="2">
        <f t="shared" si="0"/>
        <v>6.696000000000001</v>
      </c>
      <c r="E4" s="3">
        <f t="shared" si="1"/>
        <v>3.615550755939525</v>
      </c>
      <c r="F4" s="2">
        <f t="shared" si="2"/>
        <v>0.013999999999999346</v>
      </c>
      <c r="G4" s="3">
        <v>5.34</v>
      </c>
      <c r="H4" s="4">
        <f t="shared" si="3"/>
        <v>32.04</v>
      </c>
      <c r="I4" s="4">
        <v>135</v>
      </c>
      <c r="J4" s="3">
        <f t="shared" si="4"/>
        <v>4.707</v>
      </c>
      <c r="K4" s="15">
        <v>470.7</v>
      </c>
      <c r="L4" s="4">
        <v>76.1</v>
      </c>
      <c r="M4" s="4">
        <v>9.4</v>
      </c>
      <c r="N4" s="4">
        <f t="shared" si="5"/>
        <v>26.1</v>
      </c>
      <c r="O4" s="4">
        <v>35.5</v>
      </c>
      <c r="P4" s="3">
        <v>2.26</v>
      </c>
      <c r="Q4" s="3">
        <v>0.53</v>
      </c>
      <c r="R4" s="9"/>
      <c r="S4" s="9"/>
      <c r="T4" s="9">
        <f t="shared" si="6"/>
        <v>0</v>
      </c>
      <c r="U4" s="10"/>
      <c r="V4" s="9"/>
    </row>
    <row r="5" spans="1:22" ht="12.75">
      <c r="A5" s="1">
        <v>3</v>
      </c>
      <c r="B5" t="s">
        <v>17</v>
      </c>
      <c r="C5" s="2">
        <v>1.854</v>
      </c>
      <c r="D5" s="2">
        <f t="shared" si="0"/>
        <v>6.6744</v>
      </c>
      <c r="E5" s="3">
        <f t="shared" si="1"/>
        <v>3.6038876889848814</v>
      </c>
      <c r="F5" s="2">
        <f t="shared" si="2"/>
        <v>0.03559999999999963</v>
      </c>
      <c r="G5" s="3">
        <v>4.77</v>
      </c>
      <c r="H5" s="4">
        <f t="shared" si="3"/>
        <v>28.619999999999997</v>
      </c>
      <c r="I5" s="4">
        <v>135</v>
      </c>
      <c r="J5" s="3">
        <f t="shared" si="4"/>
        <v>4.707</v>
      </c>
      <c r="K5" s="15">
        <v>470.7</v>
      </c>
      <c r="L5" s="4">
        <v>72.5</v>
      </c>
      <c r="M5" s="4">
        <v>10.1</v>
      </c>
      <c r="N5" s="4">
        <f t="shared" si="5"/>
        <v>19.6</v>
      </c>
      <c r="O5" s="4">
        <v>29.7</v>
      </c>
      <c r="P5" s="3">
        <v>2.29</v>
      </c>
      <c r="Q5" s="3">
        <v>0.52</v>
      </c>
      <c r="R5" s="9">
        <v>51.4</v>
      </c>
      <c r="S5" s="9">
        <v>34.9</v>
      </c>
      <c r="T5" s="9">
        <f t="shared" si="6"/>
        <v>16.5</v>
      </c>
      <c r="U5" s="10">
        <v>3.33</v>
      </c>
      <c r="V5" s="9">
        <v>30</v>
      </c>
    </row>
    <row r="6" spans="1:22" ht="12.75">
      <c r="A6" s="1">
        <v>4</v>
      </c>
      <c r="B6" t="s">
        <v>19</v>
      </c>
      <c r="C6" s="2">
        <v>1.848</v>
      </c>
      <c r="D6" s="2">
        <f t="shared" si="0"/>
        <v>6.6528</v>
      </c>
      <c r="E6" s="3">
        <f t="shared" si="1"/>
        <v>3.5922246220302374</v>
      </c>
      <c r="F6" s="2">
        <f t="shared" si="2"/>
        <v>0.05719999999999992</v>
      </c>
      <c r="G6" s="3">
        <v>4.95</v>
      </c>
      <c r="H6" s="4">
        <f t="shared" si="3"/>
        <v>29.700000000000003</v>
      </c>
      <c r="I6" s="4">
        <v>135</v>
      </c>
      <c r="J6" s="3">
        <f t="shared" si="4"/>
        <v>4.66</v>
      </c>
      <c r="K6" s="15">
        <v>466</v>
      </c>
      <c r="L6" s="4">
        <v>75.5</v>
      </c>
      <c r="M6" s="4">
        <v>10.2</v>
      </c>
      <c r="N6" s="4">
        <f t="shared" si="5"/>
        <v>21.2</v>
      </c>
      <c r="O6" s="4">
        <v>31.4</v>
      </c>
      <c r="P6" s="3">
        <v>2.27</v>
      </c>
      <c r="Q6" s="3">
        <v>0.49</v>
      </c>
      <c r="R6" s="9">
        <v>52.3</v>
      </c>
      <c r="S6" s="9">
        <v>36.4</v>
      </c>
      <c r="T6" s="9">
        <f t="shared" si="6"/>
        <v>15.899999999999999</v>
      </c>
      <c r="U6" s="10">
        <v>2.87</v>
      </c>
      <c r="V6" s="9">
        <v>25.8</v>
      </c>
    </row>
    <row r="7" spans="1:22" ht="12.75">
      <c r="A7" s="1">
        <v>5</v>
      </c>
      <c r="B7" t="s">
        <v>13</v>
      </c>
      <c r="C7" s="2">
        <v>1.843</v>
      </c>
      <c r="D7" s="2">
        <f t="shared" si="0"/>
        <v>6.6348</v>
      </c>
      <c r="E7" s="3">
        <f t="shared" si="1"/>
        <v>3.5825053995680345</v>
      </c>
      <c r="F7" s="2">
        <f t="shared" si="2"/>
        <v>0.07519999999999971</v>
      </c>
      <c r="G7" s="3">
        <v>5.73</v>
      </c>
      <c r="H7" s="4">
        <f t="shared" si="3"/>
        <v>34.38</v>
      </c>
      <c r="I7" s="4">
        <v>135</v>
      </c>
      <c r="J7" s="3">
        <f t="shared" si="4"/>
        <v>4.837</v>
      </c>
      <c r="K7" s="15">
        <v>483.7</v>
      </c>
      <c r="L7" s="4">
        <v>71.7</v>
      </c>
      <c r="M7" s="4">
        <v>10.8</v>
      </c>
      <c r="N7" s="4">
        <f t="shared" si="5"/>
        <v>20.9</v>
      </c>
      <c r="O7" s="4">
        <v>31.7</v>
      </c>
      <c r="P7" s="3">
        <v>2.34</v>
      </c>
      <c r="Q7" s="3">
        <v>0.55</v>
      </c>
      <c r="R7" s="9">
        <v>48.9</v>
      </c>
      <c r="S7" s="9">
        <v>35.1</v>
      </c>
      <c r="T7" s="9">
        <f t="shared" si="6"/>
        <v>13.799999999999997</v>
      </c>
      <c r="U7" s="10">
        <v>3.46</v>
      </c>
      <c r="V7" s="9">
        <v>31.2</v>
      </c>
    </row>
    <row r="8" spans="1:22" ht="12.75">
      <c r="A8" s="1">
        <v>6</v>
      </c>
      <c r="B8" t="s">
        <v>87</v>
      </c>
      <c r="C8" s="2">
        <v>1.843</v>
      </c>
      <c r="D8" s="2">
        <f t="shared" si="0"/>
        <v>6.6348</v>
      </c>
      <c r="E8" s="3">
        <f t="shared" si="1"/>
        <v>3.5825053995680345</v>
      </c>
      <c r="F8" s="2">
        <f t="shared" si="2"/>
        <v>0.07519999999999971</v>
      </c>
      <c r="G8" s="3">
        <v>6</v>
      </c>
      <c r="H8" s="4">
        <f t="shared" si="3"/>
        <v>36</v>
      </c>
      <c r="I8" s="4">
        <v>135</v>
      </c>
      <c r="J8" s="3">
        <f t="shared" si="4"/>
        <v>4.7780000000000005</v>
      </c>
      <c r="K8" s="15">
        <v>477.8</v>
      </c>
      <c r="L8" s="4">
        <v>74</v>
      </c>
      <c r="M8" s="4">
        <v>10.3</v>
      </c>
      <c r="N8" s="4">
        <f t="shared" si="5"/>
        <v>25.2</v>
      </c>
      <c r="O8" s="4">
        <v>35.5</v>
      </c>
      <c r="P8" s="3">
        <v>2.35</v>
      </c>
      <c r="Q8" s="3">
        <v>0.54</v>
      </c>
      <c r="R8" s="9"/>
      <c r="S8" s="9"/>
      <c r="T8" s="9">
        <f t="shared" si="6"/>
        <v>0</v>
      </c>
      <c r="U8" s="10"/>
      <c r="V8" s="9"/>
    </row>
    <row r="9" spans="1:22" ht="12.75">
      <c r="A9" s="1">
        <v>7</v>
      </c>
      <c r="B9" t="s">
        <v>89</v>
      </c>
      <c r="C9" s="2">
        <v>1.841</v>
      </c>
      <c r="D9" s="2">
        <f t="shared" si="0"/>
        <v>6.6276</v>
      </c>
      <c r="E9" s="3">
        <f t="shared" si="1"/>
        <v>3.578617710583153</v>
      </c>
      <c r="F9" s="2">
        <f t="shared" si="2"/>
        <v>0.0823999999999998</v>
      </c>
      <c r="G9" s="3">
        <v>6.31</v>
      </c>
      <c r="H9" s="4">
        <f t="shared" si="3"/>
        <v>37.86</v>
      </c>
      <c r="I9" s="4">
        <v>135</v>
      </c>
      <c r="J9" s="3">
        <f t="shared" si="4"/>
        <v>4.73</v>
      </c>
      <c r="K9" s="15">
        <v>473</v>
      </c>
      <c r="L9" s="4">
        <v>68.7</v>
      </c>
      <c r="M9" s="4">
        <v>10.2</v>
      </c>
      <c r="N9" s="4">
        <f t="shared" si="5"/>
        <v>25.8</v>
      </c>
      <c r="O9" s="4">
        <v>36</v>
      </c>
      <c r="P9" s="3"/>
      <c r="Q9" s="3"/>
      <c r="R9" s="9"/>
      <c r="S9" s="9"/>
      <c r="T9" s="9">
        <f t="shared" si="6"/>
        <v>0</v>
      </c>
      <c r="U9" s="10"/>
      <c r="V9" s="9"/>
    </row>
    <row r="10" spans="1:22" ht="12.75">
      <c r="A10" s="1">
        <v>8</v>
      </c>
      <c r="B10" t="s">
        <v>44</v>
      </c>
      <c r="C10" s="2">
        <v>1.839</v>
      </c>
      <c r="D10" s="2">
        <f t="shared" si="0"/>
        <v>6.6204</v>
      </c>
      <c r="E10" s="3">
        <f t="shared" si="1"/>
        <v>3.574730021598272</v>
      </c>
      <c r="F10" s="2">
        <f t="shared" si="2"/>
        <v>0.0895999999999999</v>
      </c>
      <c r="G10" s="3">
        <v>4.56</v>
      </c>
      <c r="H10" s="4">
        <f t="shared" si="3"/>
        <v>27.36</v>
      </c>
      <c r="I10" s="4">
        <v>135</v>
      </c>
      <c r="J10" s="3">
        <f t="shared" si="4"/>
        <v>4.508</v>
      </c>
      <c r="K10" s="15">
        <v>450.8</v>
      </c>
      <c r="L10" s="4">
        <v>76.2</v>
      </c>
      <c r="M10" s="4">
        <v>10.3</v>
      </c>
      <c r="N10" s="4">
        <f t="shared" si="5"/>
        <v>20.099999999999998</v>
      </c>
      <c r="O10" s="4">
        <v>30.4</v>
      </c>
      <c r="P10" s="3">
        <v>2.27</v>
      </c>
      <c r="Q10" s="3">
        <v>0.52</v>
      </c>
      <c r="R10" s="9">
        <v>51.4</v>
      </c>
      <c r="S10" s="9">
        <v>36.3</v>
      </c>
      <c r="T10" s="9">
        <f t="shared" si="6"/>
        <v>15.100000000000001</v>
      </c>
      <c r="U10" s="10">
        <v>3.08</v>
      </c>
      <c r="V10" s="9">
        <v>27.8</v>
      </c>
    </row>
    <row r="11" spans="1:22" ht="12.75">
      <c r="A11" s="1">
        <v>9</v>
      </c>
      <c r="B11" t="s">
        <v>80</v>
      </c>
      <c r="C11" s="2">
        <v>1.834</v>
      </c>
      <c r="D11" s="2">
        <f t="shared" si="0"/>
        <v>6.6024</v>
      </c>
      <c r="E11" s="3">
        <f t="shared" si="1"/>
        <v>3.565010799136069</v>
      </c>
      <c r="F11" s="2">
        <f t="shared" si="2"/>
        <v>0.1075999999999997</v>
      </c>
      <c r="G11" s="3">
        <v>5.89</v>
      </c>
      <c r="H11" s="4">
        <f t="shared" si="3"/>
        <v>35.339999999999996</v>
      </c>
      <c r="I11" s="4">
        <v>135</v>
      </c>
      <c r="J11" s="3">
        <f t="shared" si="4"/>
        <v>4.6160000000000005</v>
      </c>
      <c r="K11" s="15">
        <v>461.6</v>
      </c>
      <c r="L11" s="4">
        <v>86.5</v>
      </c>
      <c r="M11" s="4">
        <v>10.8</v>
      </c>
      <c r="N11" s="4">
        <f t="shared" si="5"/>
        <v>24.7</v>
      </c>
      <c r="O11" s="4">
        <v>35.5</v>
      </c>
      <c r="P11" s="3">
        <v>2.28</v>
      </c>
      <c r="Q11" s="3">
        <v>0.44</v>
      </c>
      <c r="R11" s="9">
        <v>66.2</v>
      </c>
      <c r="S11" s="9">
        <v>36.2</v>
      </c>
      <c r="T11" s="9">
        <f t="shared" si="6"/>
        <v>30</v>
      </c>
      <c r="U11" s="10">
        <v>7.76</v>
      </c>
      <c r="V11" s="9">
        <v>69.9</v>
      </c>
    </row>
    <row r="12" spans="1:22" ht="12.75">
      <c r="A12" s="1">
        <v>10</v>
      </c>
      <c r="B12" t="s">
        <v>86</v>
      </c>
      <c r="C12" s="2">
        <v>1.833</v>
      </c>
      <c r="D12" s="2">
        <f t="shared" si="0"/>
        <v>6.5988</v>
      </c>
      <c r="E12" s="3">
        <f t="shared" si="1"/>
        <v>3.563066954643628</v>
      </c>
      <c r="F12" s="2">
        <f t="shared" si="2"/>
        <v>0.11120000000000019</v>
      </c>
      <c r="G12" s="3">
        <v>6.06</v>
      </c>
      <c r="H12" s="4">
        <f t="shared" si="3"/>
        <v>36.36</v>
      </c>
      <c r="I12" s="4">
        <v>135</v>
      </c>
      <c r="J12" s="3">
        <f t="shared" si="4"/>
        <v>4.851</v>
      </c>
      <c r="K12" s="15">
        <v>485.1</v>
      </c>
      <c r="L12" s="4">
        <v>74.9</v>
      </c>
      <c r="M12" s="4">
        <v>10.7</v>
      </c>
      <c r="N12" s="4">
        <f t="shared" si="5"/>
        <v>24.3</v>
      </c>
      <c r="O12" s="4">
        <v>35</v>
      </c>
      <c r="P12" s="3">
        <v>2.4</v>
      </c>
      <c r="Q12" s="3">
        <v>0.49</v>
      </c>
      <c r="R12" s="9">
        <v>55.6</v>
      </c>
      <c r="S12" s="9">
        <v>35.6</v>
      </c>
      <c r="T12" s="9">
        <f t="shared" si="6"/>
        <v>20</v>
      </c>
      <c r="U12" s="10">
        <v>5.4</v>
      </c>
      <c r="V12" s="9">
        <v>48.6</v>
      </c>
    </row>
    <row r="13" spans="1:22" ht="12.75">
      <c r="A13" s="1">
        <v>11</v>
      </c>
      <c r="B13" t="s">
        <v>16</v>
      </c>
      <c r="C13" s="2">
        <v>1.832</v>
      </c>
      <c r="D13" s="2">
        <f t="shared" si="0"/>
        <v>6.5952</v>
      </c>
      <c r="E13" s="3">
        <f t="shared" si="1"/>
        <v>3.561123110151188</v>
      </c>
      <c r="F13" s="2">
        <f t="shared" si="2"/>
        <v>0.11479999999999979</v>
      </c>
      <c r="G13" s="3">
        <v>5.7</v>
      </c>
      <c r="H13" s="4">
        <f t="shared" si="3"/>
        <v>34.2</v>
      </c>
      <c r="I13" s="4">
        <v>135</v>
      </c>
      <c r="J13" s="3">
        <f t="shared" si="4"/>
        <v>4.819</v>
      </c>
      <c r="K13" s="15">
        <v>481.9</v>
      </c>
      <c r="L13" s="4">
        <v>70.1</v>
      </c>
      <c r="M13" s="4">
        <v>10.2</v>
      </c>
      <c r="N13" s="4">
        <f t="shared" si="5"/>
        <v>19</v>
      </c>
      <c r="O13" s="4">
        <v>29.2</v>
      </c>
      <c r="P13" s="3">
        <v>2.38</v>
      </c>
      <c r="Q13" s="3">
        <v>0.57</v>
      </c>
      <c r="R13" s="9">
        <v>53.4</v>
      </c>
      <c r="S13" s="9">
        <v>34</v>
      </c>
      <c r="T13" s="9">
        <f t="shared" si="6"/>
        <v>19.4</v>
      </c>
      <c r="U13" s="10">
        <v>4.63</v>
      </c>
      <c r="V13" s="9">
        <v>41.7</v>
      </c>
    </row>
    <row r="14" spans="1:22" ht="12.75">
      <c r="A14" s="1">
        <v>12</v>
      </c>
      <c r="B14" t="s">
        <v>20</v>
      </c>
      <c r="C14" s="2">
        <v>1.829</v>
      </c>
      <c r="D14" s="2">
        <f t="shared" si="0"/>
        <v>6.5844</v>
      </c>
      <c r="E14" s="3">
        <f t="shared" si="1"/>
        <v>3.5552915766738655</v>
      </c>
      <c r="F14" s="2">
        <f t="shared" si="2"/>
        <v>0.12560000000000038</v>
      </c>
      <c r="G14" s="3">
        <v>6.09</v>
      </c>
      <c r="H14" s="4">
        <f t="shared" si="3"/>
        <v>36.54</v>
      </c>
      <c r="I14" s="4">
        <v>135</v>
      </c>
      <c r="J14" s="3">
        <f t="shared" si="4"/>
        <v>4.716</v>
      </c>
      <c r="K14" s="15">
        <v>471.6</v>
      </c>
      <c r="L14" s="4">
        <v>86</v>
      </c>
      <c r="M14" s="4">
        <v>10.6</v>
      </c>
      <c r="N14" s="4">
        <f t="shared" si="5"/>
        <v>25.199999999999996</v>
      </c>
      <c r="O14" s="4">
        <v>35.8</v>
      </c>
      <c r="P14" s="3">
        <v>2.34</v>
      </c>
      <c r="Q14" s="3">
        <v>0.45</v>
      </c>
      <c r="R14" s="9">
        <v>66.8</v>
      </c>
      <c r="S14" s="9">
        <v>37.3</v>
      </c>
      <c r="T14" s="9">
        <f t="shared" si="6"/>
        <v>29.5</v>
      </c>
      <c r="U14" s="10">
        <v>7.66</v>
      </c>
      <c r="V14" s="9">
        <v>68.9</v>
      </c>
    </row>
    <row r="15" spans="1:22" ht="12.75">
      <c r="A15" s="1">
        <v>13</v>
      </c>
      <c r="B15" t="s">
        <v>85</v>
      </c>
      <c r="C15" s="2">
        <v>1.829</v>
      </c>
      <c r="D15" s="2">
        <f t="shared" si="0"/>
        <v>6.5844</v>
      </c>
      <c r="E15" s="3">
        <f t="shared" si="1"/>
        <v>3.5552915766738655</v>
      </c>
      <c r="F15" s="2">
        <f t="shared" si="2"/>
        <v>0.12560000000000038</v>
      </c>
      <c r="G15" s="3">
        <v>5.98</v>
      </c>
      <c r="H15" s="4">
        <f t="shared" si="3"/>
        <v>35.88</v>
      </c>
      <c r="I15" s="4">
        <v>135</v>
      </c>
      <c r="J15" s="3">
        <f t="shared" si="4"/>
        <v>4.775</v>
      </c>
      <c r="K15" s="15">
        <v>477.5</v>
      </c>
      <c r="L15" s="4">
        <v>74.9</v>
      </c>
      <c r="M15" s="4">
        <v>10.7</v>
      </c>
      <c r="N15" s="4">
        <f t="shared" si="5"/>
        <v>24.3</v>
      </c>
      <c r="O15" s="4">
        <v>35</v>
      </c>
      <c r="P15" s="3">
        <v>2.39</v>
      </c>
      <c r="Q15" s="3">
        <v>0.5</v>
      </c>
      <c r="R15" s="9">
        <v>55.6</v>
      </c>
      <c r="S15" s="9">
        <v>35.6</v>
      </c>
      <c r="T15" s="9">
        <f t="shared" si="6"/>
        <v>20</v>
      </c>
      <c r="U15" s="10">
        <v>5.4</v>
      </c>
      <c r="V15" s="9">
        <v>48.6</v>
      </c>
    </row>
    <row r="16" spans="1:22" ht="12.75">
      <c r="A16" s="1">
        <v>14</v>
      </c>
      <c r="B16" t="s">
        <v>27</v>
      </c>
      <c r="C16" s="2">
        <v>1.823</v>
      </c>
      <c r="D16" s="2">
        <f t="shared" si="0"/>
        <v>6.5628</v>
      </c>
      <c r="E16" s="3">
        <f t="shared" si="1"/>
        <v>3.5436285097192224</v>
      </c>
      <c r="F16" s="2">
        <f t="shared" si="2"/>
        <v>0.14719999999999978</v>
      </c>
      <c r="G16" s="3">
        <v>5.75</v>
      </c>
      <c r="H16" s="4">
        <f t="shared" si="3"/>
        <v>34.5</v>
      </c>
      <c r="I16" s="4">
        <v>135</v>
      </c>
      <c r="J16" s="3">
        <f t="shared" si="4"/>
        <v>4.527</v>
      </c>
      <c r="K16" s="15">
        <v>452.7</v>
      </c>
      <c r="L16" s="4">
        <v>80.1</v>
      </c>
      <c r="M16" s="4">
        <v>10.2</v>
      </c>
      <c r="N16" s="4">
        <f t="shared" si="5"/>
        <v>26.599999999999998</v>
      </c>
      <c r="O16" s="4">
        <v>36.8</v>
      </c>
      <c r="P16" s="3">
        <v>2.3</v>
      </c>
      <c r="Q16" s="3">
        <v>0.48</v>
      </c>
      <c r="R16" s="9">
        <v>62.8</v>
      </c>
      <c r="S16" s="9">
        <v>38.4</v>
      </c>
      <c r="T16" s="9">
        <f t="shared" si="6"/>
        <v>24.4</v>
      </c>
      <c r="U16" s="10">
        <v>4.81</v>
      </c>
      <c r="V16" s="9">
        <v>43.3</v>
      </c>
    </row>
    <row r="17" spans="1:22" ht="12.75">
      <c r="A17" s="1">
        <v>15</v>
      </c>
      <c r="B17" t="s">
        <v>54</v>
      </c>
      <c r="C17" s="2">
        <v>1.821</v>
      </c>
      <c r="D17" s="2">
        <f t="shared" si="0"/>
        <v>6.5556</v>
      </c>
      <c r="E17" s="3">
        <f t="shared" si="1"/>
        <v>3.539740820734341</v>
      </c>
      <c r="F17" s="2">
        <f t="shared" si="2"/>
        <v>0.15439999999999987</v>
      </c>
      <c r="G17" s="3">
        <v>6.04</v>
      </c>
      <c r="H17" s="4">
        <f t="shared" si="3"/>
        <v>36.24</v>
      </c>
      <c r="I17" s="4">
        <v>135</v>
      </c>
      <c r="J17" s="3">
        <f t="shared" si="4"/>
        <v>4.765</v>
      </c>
      <c r="K17" s="15">
        <v>476.5</v>
      </c>
      <c r="L17" s="4">
        <v>83.8</v>
      </c>
      <c r="M17" s="4">
        <v>8.7</v>
      </c>
      <c r="N17" s="4">
        <f t="shared" si="5"/>
        <v>24.599999999999998</v>
      </c>
      <c r="O17" s="4">
        <v>33.3</v>
      </c>
      <c r="P17" s="3">
        <v>2.39</v>
      </c>
      <c r="Q17" s="3">
        <v>0.48</v>
      </c>
      <c r="R17" s="9">
        <v>64.8</v>
      </c>
      <c r="S17" s="9">
        <v>35</v>
      </c>
      <c r="T17" s="9">
        <f t="shared" si="6"/>
        <v>29.799999999999997</v>
      </c>
      <c r="U17" s="10">
        <v>6.06</v>
      </c>
      <c r="V17" s="9">
        <v>54.5</v>
      </c>
    </row>
    <row r="18" spans="1:22" ht="12.75">
      <c r="A18" s="1">
        <v>16</v>
      </c>
      <c r="B18" t="s">
        <v>23</v>
      </c>
      <c r="C18" s="2">
        <v>1.82</v>
      </c>
      <c r="D18" s="2">
        <f t="shared" si="0"/>
        <v>6.5520000000000005</v>
      </c>
      <c r="E18" s="3">
        <f t="shared" si="1"/>
        <v>3.537796976241901</v>
      </c>
      <c r="F18" s="2">
        <f t="shared" si="2"/>
        <v>0.15799999999999947</v>
      </c>
      <c r="G18" s="3">
        <v>5.9</v>
      </c>
      <c r="H18" s="4">
        <f t="shared" si="3"/>
        <v>35.400000000000006</v>
      </c>
      <c r="I18" s="4">
        <v>135</v>
      </c>
      <c r="J18" s="3">
        <f t="shared" si="4"/>
        <v>4.6530000000000005</v>
      </c>
      <c r="K18" s="15">
        <v>465.3</v>
      </c>
      <c r="L18" s="4">
        <v>84</v>
      </c>
      <c r="M18" s="4">
        <v>8.8</v>
      </c>
      <c r="N18" s="4">
        <f t="shared" si="5"/>
        <v>24.499999999999996</v>
      </c>
      <c r="O18" s="4">
        <v>33.3</v>
      </c>
      <c r="P18" s="3">
        <v>2.35</v>
      </c>
      <c r="Q18" s="3">
        <v>0.48</v>
      </c>
      <c r="R18" s="9">
        <v>64.1</v>
      </c>
      <c r="S18" s="9">
        <v>35.1</v>
      </c>
      <c r="T18" s="9">
        <f t="shared" si="6"/>
        <v>28.999999999999993</v>
      </c>
      <c r="U18" s="10">
        <v>5.93</v>
      </c>
      <c r="V18" s="9">
        <v>53.4</v>
      </c>
    </row>
    <row r="19" spans="1:22" ht="12.75">
      <c r="A19" s="1">
        <v>17</v>
      </c>
      <c r="B19" t="s">
        <v>12</v>
      </c>
      <c r="C19" s="2">
        <v>1.81</v>
      </c>
      <c r="D19" s="2">
        <f t="shared" si="0"/>
        <v>6.516</v>
      </c>
      <c r="E19" s="3">
        <f t="shared" si="1"/>
        <v>3.5183585313174945</v>
      </c>
      <c r="F19" s="2">
        <f t="shared" si="2"/>
        <v>0.19399999999999995</v>
      </c>
      <c r="G19" s="3">
        <v>5.55</v>
      </c>
      <c r="H19" s="4">
        <f t="shared" si="3"/>
        <v>33.3</v>
      </c>
      <c r="I19" s="4">
        <v>135</v>
      </c>
      <c r="J19" s="3">
        <f t="shared" si="4"/>
        <v>5.012</v>
      </c>
      <c r="K19" s="15">
        <v>501.2</v>
      </c>
      <c r="L19" s="4">
        <v>76.6</v>
      </c>
      <c r="M19" s="4">
        <v>9.6</v>
      </c>
      <c r="N19" s="4">
        <f t="shared" si="5"/>
        <v>23.6</v>
      </c>
      <c r="O19" s="4">
        <v>33.2</v>
      </c>
      <c r="P19" s="3">
        <v>2.53</v>
      </c>
      <c r="Q19" s="3">
        <v>0.55</v>
      </c>
      <c r="R19" s="9">
        <v>61.1</v>
      </c>
      <c r="S19" s="9">
        <v>36.5</v>
      </c>
      <c r="T19" s="9">
        <f t="shared" si="6"/>
        <v>24.6</v>
      </c>
      <c r="U19" s="10">
        <v>4.33</v>
      </c>
      <c r="V19" s="9">
        <v>39</v>
      </c>
    </row>
    <row r="20" spans="1:22" ht="12.75">
      <c r="A20" s="1">
        <v>18</v>
      </c>
      <c r="B20" t="s">
        <v>88</v>
      </c>
      <c r="C20" s="2">
        <v>1.807</v>
      </c>
      <c r="D20" s="2">
        <f t="shared" si="0"/>
        <v>6.5052</v>
      </c>
      <c r="E20" s="3">
        <f t="shared" si="1"/>
        <v>3.512526997840173</v>
      </c>
      <c r="F20" s="2">
        <f t="shared" si="2"/>
        <v>0.20479999999999965</v>
      </c>
      <c r="G20" s="3">
        <v>7.42</v>
      </c>
      <c r="H20" s="4">
        <f t="shared" si="3"/>
        <v>44.519999999999996</v>
      </c>
      <c r="I20" s="4">
        <v>135</v>
      </c>
      <c r="J20" s="3">
        <f t="shared" si="4"/>
        <v>4.74</v>
      </c>
      <c r="K20" s="15">
        <v>474</v>
      </c>
      <c r="L20" s="4">
        <v>65.8</v>
      </c>
      <c r="M20" s="4">
        <v>13.4</v>
      </c>
      <c r="N20" s="4">
        <f t="shared" si="5"/>
        <v>27.9</v>
      </c>
      <c r="O20" s="4">
        <v>41.3</v>
      </c>
      <c r="P20" s="3">
        <v>2.45</v>
      </c>
      <c r="Q20" s="3">
        <v>0.57</v>
      </c>
      <c r="R20" s="9"/>
      <c r="S20" s="9"/>
      <c r="T20" s="9">
        <f t="shared" si="6"/>
        <v>0</v>
      </c>
      <c r="U20" s="10"/>
      <c r="V20" s="9"/>
    </row>
    <row r="21" spans="1:22" ht="12.75">
      <c r="A21" s="1">
        <v>19</v>
      </c>
      <c r="B21" t="s">
        <v>9</v>
      </c>
      <c r="C21" s="2">
        <v>1.805</v>
      </c>
      <c r="D21" s="2">
        <f t="shared" si="0"/>
        <v>6.498</v>
      </c>
      <c r="E21" s="3">
        <f t="shared" si="1"/>
        <v>3.5086393088552916</v>
      </c>
      <c r="F21" s="2">
        <f t="shared" si="2"/>
        <v>0.21199999999999974</v>
      </c>
      <c r="G21" s="3">
        <v>8.27</v>
      </c>
      <c r="H21" s="4">
        <f t="shared" si="3"/>
        <v>49.62</v>
      </c>
      <c r="I21" s="4">
        <v>135</v>
      </c>
      <c r="J21" s="3">
        <f t="shared" si="4"/>
        <v>5.653</v>
      </c>
      <c r="K21" s="15">
        <v>565.3</v>
      </c>
      <c r="L21" s="4">
        <v>72.7</v>
      </c>
      <c r="M21" s="4">
        <v>10</v>
      </c>
      <c r="N21" s="4">
        <f t="shared" si="5"/>
        <v>29.9</v>
      </c>
      <c r="O21" s="4">
        <v>39.9</v>
      </c>
      <c r="P21" s="3">
        <v>2.68</v>
      </c>
      <c r="Q21" s="3">
        <v>0.57</v>
      </c>
      <c r="R21" s="9">
        <v>59.4</v>
      </c>
      <c r="S21" s="9">
        <v>37.3</v>
      </c>
      <c r="T21" s="9">
        <f t="shared" si="6"/>
        <v>22.1</v>
      </c>
      <c r="U21" s="10">
        <v>6.4</v>
      </c>
      <c r="V21" s="9">
        <v>57.6</v>
      </c>
    </row>
    <row r="22" spans="1:22" ht="12.75">
      <c r="A22" s="1">
        <v>20</v>
      </c>
      <c r="B22" t="s">
        <v>81</v>
      </c>
      <c r="C22" s="2">
        <v>1.804</v>
      </c>
      <c r="D22" s="2">
        <f t="shared" si="0"/>
        <v>6.494400000000001</v>
      </c>
      <c r="E22" s="3">
        <f t="shared" si="1"/>
        <v>3.506695464362851</v>
      </c>
      <c r="F22" s="2">
        <f t="shared" si="2"/>
        <v>0.21559999999999935</v>
      </c>
      <c r="G22" s="3">
        <v>5.36</v>
      </c>
      <c r="H22" s="4">
        <f t="shared" si="3"/>
        <v>32.160000000000004</v>
      </c>
      <c r="I22" s="4">
        <v>135</v>
      </c>
      <c r="J22" s="3">
        <f t="shared" si="4"/>
        <v>4.78</v>
      </c>
      <c r="K22" s="15">
        <v>478</v>
      </c>
      <c r="L22" s="4">
        <v>79</v>
      </c>
      <c r="M22" s="4">
        <v>8.4</v>
      </c>
      <c r="N22" s="4">
        <f t="shared" si="5"/>
        <v>23.200000000000003</v>
      </c>
      <c r="O22" s="4">
        <v>31.6</v>
      </c>
      <c r="P22" s="3">
        <v>2.47</v>
      </c>
      <c r="Q22" s="3">
        <v>0.55</v>
      </c>
      <c r="R22" s="9">
        <v>64.4</v>
      </c>
      <c r="S22" s="9">
        <v>35.9</v>
      </c>
      <c r="T22" s="9">
        <f t="shared" si="6"/>
        <v>28.500000000000007</v>
      </c>
      <c r="U22" s="10">
        <v>5.36</v>
      </c>
      <c r="V22" s="9">
        <v>48.3</v>
      </c>
    </row>
    <row r="23" spans="1:22" ht="12.75">
      <c r="A23" s="1">
        <v>21</v>
      </c>
      <c r="B23" t="s">
        <v>31</v>
      </c>
      <c r="C23" s="2">
        <v>1.803</v>
      </c>
      <c r="D23" s="2">
        <f t="shared" si="0"/>
        <v>6.4908</v>
      </c>
      <c r="E23" s="3">
        <f t="shared" si="1"/>
        <v>3.5047516198704103</v>
      </c>
      <c r="F23" s="2">
        <f t="shared" si="2"/>
        <v>0.21919999999999984</v>
      </c>
      <c r="G23" s="3">
        <v>5.9</v>
      </c>
      <c r="H23" s="4">
        <f t="shared" si="3"/>
        <v>35.400000000000006</v>
      </c>
      <c r="I23" s="4">
        <v>135</v>
      </c>
      <c r="J23" s="3">
        <f t="shared" si="4"/>
        <v>0</v>
      </c>
      <c r="K23" s="15"/>
      <c r="L23" s="4"/>
      <c r="M23" s="4"/>
      <c r="N23" s="4">
        <f t="shared" si="5"/>
        <v>0</v>
      </c>
      <c r="O23" s="4"/>
      <c r="P23" s="3"/>
      <c r="Q23" s="3"/>
      <c r="R23" s="9"/>
      <c r="S23" s="9"/>
      <c r="T23" s="9">
        <f t="shared" si="6"/>
        <v>0</v>
      </c>
      <c r="U23" s="10"/>
      <c r="V23" s="9"/>
    </row>
    <row r="24" spans="1:22" ht="12.75">
      <c r="A24" s="1">
        <v>22</v>
      </c>
      <c r="B24" t="s">
        <v>7</v>
      </c>
      <c r="C24" s="2">
        <v>1.801</v>
      </c>
      <c r="D24" s="2">
        <f t="shared" si="0"/>
        <v>6.4836</v>
      </c>
      <c r="E24" s="3">
        <f t="shared" si="1"/>
        <v>3.500863930885529</v>
      </c>
      <c r="F24" s="2">
        <f t="shared" si="2"/>
        <v>0.22639999999999993</v>
      </c>
      <c r="G24" s="3">
        <v>8.68</v>
      </c>
      <c r="H24" s="4">
        <f t="shared" si="3"/>
        <v>52.08</v>
      </c>
      <c r="I24" s="4">
        <v>135</v>
      </c>
      <c r="J24" s="3">
        <f t="shared" si="4"/>
        <v>6.48</v>
      </c>
      <c r="K24" s="15">
        <v>648</v>
      </c>
      <c r="L24" s="4">
        <v>64.8</v>
      </c>
      <c r="M24" s="4">
        <v>8.4</v>
      </c>
      <c r="N24" s="4">
        <f t="shared" si="5"/>
        <v>30.6</v>
      </c>
      <c r="O24" s="4">
        <v>39</v>
      </c>
      <c r="P24" s="3">
        <v>2.81</v>
      </c>
      <c r="Q24" s="3">
        <v>0.55</v>
      </c>
      <c r="R24" s="9">
        <v>46</v>
      </c>
      <c r="S24" s="9">
        <v>37</v>
      </c>
      <c r="T24" s="9">
        <f t="shared" si="6"/>
        <v>9</v>
      </c>
      <c r="U24" s="10">
        <v>4.72</v>
      </c>
      <c r="V24" s="9">
        <v>42.5</v>
      </c>
    </row>
    <row r="25" spans="1:22" ht="12.75">
      <c r="A25" s="1">
        <v>23</v>
      </c>
      <c r="B25" t="s">
        <v>79</v>
      </c>
      <c r="C25" s="2">
        <v>1.801</v>
      </c>
      <c r="D25" s="2">
        <f t="shared" si="0"/>
        <v>6.4836</v>
      </c>
      <c r="E25" s="3">
        <f t="shared" si="1"/>
        <v>3.500863930885529</v>
      </c>
      <c r="F25" s="2">
        <f t="shared" si="2"/>
        <v>0.22639999999999993</v>
      </c>
      <c r="G25" s="3">
        <v>5.2</v>
      </c>
      <c r="H25" s="4">
        <f t="shared" si="3"/>
        <v>31.200000000000003</v>
      </c>
      <c r="I25" s="4">
        <v>135</v>
      </c>
      <c r="J25" s="3">
        <f t="shared" si="4"/>
        <v>4.72</v>
      </c>
      <c r="K25" s="15">
        <v>472</v>
      </c>
      <c r="L25" s="4">
        <v>77.2</v>
      </c>
      <c r="M25" s="4">
        <v>9.1</v>
      </c>
      <c r="N25" s="4">
        <f t="shared" si="5"/>
        <v>20.9</v>
      </c>
      <c r="O25" s="4">
        <v>30</v>
      </c>
      <c r="P25" s="3">
        <v>2.47</v>
      </c>
      <c r="Q25" s="3">
        <v>0.53</v>
      </c>
      <c r="R25" s="9">
        <v>67.5</v>
      </c>
      <c r="S25" s="9">
        <v>35</v>
      </c>
      <c r="T25" s="9">
        <f t="shared" si="6"/>
        <v>32.5</v>
      </c>
      <c r="U25" s="10">
        <v>6.35</v>
      </c>
      <c r="V25" s="9">
        <v>57.1</v>
      </c>
    </row>
    <row r="26" spans="1:22" ht="12.75">
      <c r="A26" s="1">
        <v>24</v>
      </c>
      <c r="B26" t="s">
        <v>33</v>
      </c>
      <c r="C26" s="2">
        <v>1.798</v>
      </c>
      <c r="D26" s="2">
        <f t="shared" si="0"/>
        <v>6.4728</v>
      </c>
      <c r="E26" s="3">
        <f t="shared" si="1"/>
        <v>3.4950323974082074</v>
      </c>
      <c r="F26" s="2">
        <f t="shared" si="2"/>
        <v>0.23719999999999963</v>
      </c>
      <c r="G26" s="3">
        <v>5.96</v>
      </c>
      <c r="H26" s="4">
        <f t="shared" si="3"/>
        <v>35.76</v>
      </c>
      <c r="I26" s="4">
        <v>135</v>
      </c>
      <c r="J26" s="3">
        <f t="shared" si="4"/>
        <v>0</v>
      </c>
      <c r="K26" s="15"/>
      <c r="L26" s="4"/>
      <c r="M26" s="4"/>
      <c r="N26" s="4">
        <f t="shared" si="5"/>
        <v>0</v>
      </c>
      <c r="O26" s="4"/>
      <c r="P26" s="3"/>
      <c r="Q26" s="3"/>
      <c r="R26" s="9"/>
      <c r="S26" s="9"/>
      <c r="T26" s="9">
        <f t="shared" si="6"/>
        <v>0</v>
      </c>
      <c r="U26" s="10"/>
      <c r="V26" s="9"/>
    </row>
    <row r="27" spans="1:22" ht="12.75">
      <c r="A27" s="1">
        <v>25</v>
      </c>
      <c r="B27" t="s">
        <v>25</v>
      </c>
      <c r="C27" s="2">
        <v>1.793</v>
      </c>
      <c r="D27" s="2">
        <f t="shared" si="0"/>
        <v>6.4548</v>
      </c>
      <c r="E27" s="3">
        <f t="shared" si="1"/>
        <v>3.485313174946004</v>
      </c>
      <c r="F27" s="2">
        <f t="shared" si="2"/>
        <v>0.2552000000000003</v>
      </c>
      <c r="G27" s="3">
        <v>4.56</v>
      </c>
      <c r="H27" s="4">
        <f t="shared" si="3"/>
        <v>27.36</v>
      </c>
      <c r="I27" s="4">
        <v>135</v>
      </c>
      <c r="J27" s="3">
        <f t="shared" si="4"/>
        <v>4.44</v>
      </c>
      <c r="K27" s="15">
        <v>444</v>
      </c>
      <c r="L27" s="4">
        <v>75.4</v>
      </c>
      <c r="M27" s="4">
        <v>9.5</v>
      </c>
      <c r="N27" s="4">
        <f t="shared" si="5"/>
        <v>16.1</v>
      </c>
      <c r="O27" s="4">
        <v>25.6</v>
      </c>
      <c r="P27" s="3">
        <v>2.41</v>
      </c>
      <c r="Q27" s="3">
        <v>0.53</v>
      </c>
      <c r="R27" s="9">
        <v>62.4</v>
      </c>
      <c r="S27" s="9">
        <v>24.1</v>
      </c>
      <c r="T27" s="9">
        <f t="shared" si="6"/>
        <v>38.3</v>
      </c>
      <c r="U27" s="10">
        <v>8.45</v>
      </c>
      <c r="V27" s="9">
        <v>76.1</v>
      </c>
    </row>
    <row r="28" spans="1:22" ht="12.75">
      <c r="A28" s="1">
        <v>26</v>
      </c>
      <c r="B28" t="s">
        <v>18</v>
      </c>
      <c r="C28" s="2">
        <v>1.79</v>
      </c>
      <c r="D28" s="2">
        <f t="shared" si="0"/>
        <v>6.444</v>
      </c>
      <c r="E28" s="3">
        <f t="shared" si="1"/>
        <v>3.4794816414686824</v>
      </c>
      <c r="F28" s="2">
        <f t="shared" si="2"/>
        <v>0.266</v>
      </c>
      <c r="G28" s="3">
        <v>5.13</v>
      </c>
      <c r="H28" s="4">
        <f t="shared" si="3"/>
        <v>30.78</v>
      </c>
      <c r="I28" s="4">
        <v>135</v>
      </c>
      <c r="J28" s="3">
        <f t="shared" si="4"/>
        <v>0</v>
      </c>
      <c r="K28" s="15"/>
      <c r="L28" s="4"/>
      <c r="M28" s="4"/>
      <c r="N28" s="4">
        <f t="shared" si="5"/>
        <v>0</v>
      </c>
      <c r="O28" s="4"/>
      <c r="P28" s="3"/>
      <c r="Q28" s="3"/>
      <c r="R28" s="9"/>
      <c r="S28" s="9"/>
      <c r="T28" s="9">
        <f t="shared" si="6"/>
        <v>0</v>
      </c>
      <c r="U28" s="10"/>
      <c r="V28" s="9"/>
    </row>
    <row r="29" spans="1:22" ht="12.75">
      <c r="A29" s="1">
        <v>27</v>
      </c>
      <c r="B29" t="s">
        <v>22</v>
      </c>
      <c r="C29" s="2">
        <v>1.79</v>
      </c>
      <c r="D29" s="2">
        <f t="shared" si="0"/>
        <v>6.444</v>
      </c>
      <c r="E29" s="3">
        <f t="shared" si="1"/>
        <v>3.4794816414686824</v>
      </c>
      <c r="F29" s="2">
        <f t="shared" si="2"/>
        <v>0.266</v>
      </c>
      <c r="G29" s="3">
        <v>5.75</v>
      </c>
      <c r="H29" s="4">
        <f t="shared" si="3"/>
        <v>34.5</v>
      </c>
      <c r="I29" s="4">
        <v>135</v>
      </c>
      <c r="J29" s="3">
        <f t="shared" si="4"/>
        <v>0</v>
      </c>
      <c r="K29" s="15"/>
      <c r="L29" s="4"/>
      <c r="M29" s="4"/>
      <c r="N29" s="4">
        <f t="shared" si="5"/>
        <v>0</v>
      </c>
      <c r="O29" s="4"/>
      <c r="P29" s="3"/>
      <c r="Q29" s="3"/>
      <c r="R29" s="9"/>
      <c r="S29" s="9"/>
      <c r="T29" s="9">
        <f t="shared" si="6"/>
        <v>0</v>
      </c>
      <c r="U29" s="10"/>
      <c r="V29" s="9"/>
    </row>
    <row r="30" spans="1:22" ht="12.75">
      <c r="A30" s="1">
        <v>28</v>
      </c>
      <c r="B30" t="s">
        <v>32</v>
      </c>
      <c r="C30" s="2">
        <v>1.786</v>
      </c>
      <c r="D30" s="2">
        <f t="shared" si="0"/>
        <v>6.429600000000001</v>
      </c>
      <c r="E30" s="3">
        <f t="shared" si="1"/>
        <v>3.47170626349892</v>
      </c>
      <c r="F30" s="2">
        <f t="shared" si="2"/>
        <v>0.2803999999999993</v>
      </c>
      <c r="G30" s="3">
        <v>5.77</v>
      </c>
      <c r="H30" s="4">
        <f t="shared" si="3"/>
        <v>34.62</v>
      </c>
      <c r="I30" s="4">
        <v>135</v>
      </c>
      <c r="J30" s="3">
        <f t="shared" si="4"/>
        <v>0</v>
      </c>
      <c r="K30" s="15"/>
      <c r="L30" s="4"/>
      <c r="M30" s="4"/>
      <c r="N30" s="4">
        <f t="shared" si="5"/>
        <v>0</v>
      </c>
      <c r="O30" s="4"/>
      <c r="P30" s="3"/>
      <c r="Q30" s="3"/>
      <c r="R30" s="9"/>
      <c r="S30" s="9"/>
      <c r="T30" s="9">
        <f t="shared" si="6"/>
        <v>0</v>
      </c>
      <c r="U30" s="10"/>
      <c r="V30" s="9"/>
    </row>
    <row r="31" spans="1:22" ht="12.75">
      <c r="A31" s="1">
        <v>29</v>
      </c>
      <c r="B31" t="s">
        <v>11</v>
      </c>
      <c r="C31" s="2">
        <v>1.784</v>
      </c>
      <c r="D31" s="2">
        <f t="shared" si="0"/>
        <v>6.4224000000000006</v>
      </c>
      <c r="E31" s="3">
        <f t="shared" si="1"/>
        <v>3.467818574514039</v>
      </c>
      <c r="F31" s="2">
        <f t="shared" si="2"/>
        <v>0.2875999999999994</v>
      </c>
      <c r="G31" s="3">
        <v>7.17</v>
      </c>
      <c r="H31" s="4">
        <f t="shared" si="3"/>
        <v>43.019999999999996</v>
      </c>
      <c r="I31" s="4">
        <v>135</v>
      </c>
      <c r="J31" s="3">
        <f t="shared" si="4"/>
        <v>5.597</v>
      </c>
      <c r="K31" s="15">
        <v>559.7</v>
      </c>
      <c r="L31" s="4">
        <v>74.4</v>
      </c>
      <c r="M31" s="4">
        <v>12.6</v>
      </c>
      <c r="N31" s="4">
        <f t="shared" si="5"/>
        <v>27.6</v>
      </c>
      <c r="O31" s="4">
        <v>40.2</v>
      </c>
      <c r="P31" s="3">
        <v>2.74</v>
      </c>
      <c r="Q31" s="3">
        <v>0.46</v>
      </c>
      <c r="R31" s="9">
        <v>59.7</v>
      </c>
      <c r="S31" s="9">
        <v>38</v>
      </c>
      <c r="T31" s="9">
        <f t="shared" si="6"/>
        <v>21.700000000000003</v>
      </c>
      <c r="U31" s="10">
        <v>5.86</v>
      </c>
      <c r="V31" s="9">
        <v>52.7</v>
      </c>
    </row>
    <row r="32" spans="1:22" ht="12.75">
      <c r="A32" s="1">
        <v>30</v>
      </c>
      <c r="B32" t="s">
        <v>82</v>
      </c>
      <c r="C32" s="2">
        <v>1.784</v>
      </c>
      <c r="D32" s="2">
        <f t="shared" si="0"/>
        <v>6.4224000000000006</v>
      </c>
      <c r="E32" s="3">
        <f t="shared" si="1"/>
        <v>3.467818574514039</v>
      </c>
      <c r="F32" s="2">
        <f t="shared" si="2"/>
        <v>0.2875999999999994</v>
      </c>
      <c r="G32" s="3">
        <v>6</v>
      </c>
      <c r="H32" s="4">
        <f t="shared" si="3"/>
        <v>36</v>
      </c>
      <c r="I32" s="4">
        <v>135</v>
      </c>
      <c r="J32" s="3">
        <f t="shared" si="4"/>
        <v>5.34</v>
      </c>
      <c r="K32" s="15">
        <v>534</v>
      </c>
      <c r="L32" s="4">
        <v>77.7</v>
      </c>
      <c r="M32" s="4">
        <v>7.8</v>
      </c>
      <c r="N32" s="4">
        <f t="shared" si="5"/>
        <v>23.8</v>
      </c>
      <c r="O32" s="4">
        <v>31.6</v>
      </c>
      <c r="P32" s="3">
        <v>2.69</v>
      </c>
      <c r="Q32" s="3">
        <v>0.55</v>
      </c>
      <c r="R32" s="9">
        <v>67.6</v>
      </c>
      <c r="S32" s="9">
        <v>35.5</v>
      </c>
      <c r="T32" s="9">
        <f t="shared" si="6"/>
        <v>32.099999999999994</v>
      </c>
      <c r="U32" s="10">
        <v>6</v>
      </c>
      <c r="V32" s="9">
        <v>54</v>
      </c>
    </row>
    <row r="33" spans="1:22" ht="12.75">
      <c r="A33" s="1">
        <v>31</v>
      </c>
      <c r="B33" t="s">
        <v>45</v>
      </c>
      <c r="C33" s="2">
        <v>1.783</v>
      </c>
      <c r="D33" s="2">
        <f t="shared" si="0"/>
        <v>6.4188</v>
      </c>
      <c r="E33" s="3">
        <f t="shared" si="1"/>
        <v>3.465874730021598</v>
      </c>
      <c r="F33" s="2">
        <f t="shared" si="2"/>
        <v>0.2911999999999999</v>
      </c>
      <c r="G33" s="3">
        <v>5.84</v>
      </c>
      <c r="H33" s="4">
        <f t="shared" si="3"/>
        <v>35.04</v>
      </c>
      <c r="I33" s="4">
        <v>135</v>
      </c>
      <c r="J33" s="3">
        <f t="shared" si="4"/>
        <v>5.272</v>
      </c>
      <c r="K33" s="15">
        <v>527.2</v>
      </c>
      <c r="L33" s="4">
        <v>76.1</v>
      </c>
      <c r="M33" s="4">
        <v>8.5</v>
      </c>
      <c r="N33" s="4">
        <f t="shared" si="5"/>
        <v>21.2</v>
      </c>
      <c r="O33" s="4">
        <v>29.7</v>
      </c>
      <c r="P33" s="3">
        <v>2.68</v>
      </c>
      <c r="Q33" s="3">
        <v>0.53</v>
      </c>
      <c r="R33" s="9">
        <v>70.2</v>
      </c>
      <c r="S33" s="9">
        <v>34.7</v>
      </c>
      <c r="T33" s="9">
        <f t="shared" si="6"/>
        <v>35.5</v>
      </c>
      <c r="U33" s="10">
        <v>6.89</v>
      </c>
      <c r="V33" s="9">
        <v>62</v>
      </c>
    </row>
    <row r="34" spans="1:22" ht="12.75">
      <c r="A34" s="1">
        <v>32</v>
      </c>
      <c r="B34" t="s">
        <v>21</v>
      </c>
      <c r="C34" s="2">
        <v>1.781</v>
      </c>
      <c r="D34" s="2">
        <f t="shared" si="0"/>
        <v>6.4116</v>
      </c>
      <c r="E34" s="3">
        <f t="shared" si="1"/>
        <v>3.461987041036717</v>
      </c>
      <c r="F34" s="2">
        <f t="shared" si="2"/>
        <v>0.2984</v>
      </c>
      <c r="G34" s="3">
        <v>6.56</v>
      </c>
      <c r="H34" s="4">
        <f t="shared" si="3"/>
        <v>39.36</v>
      </c>
      <c r="I34" s="4">
        <v>135</v>
      </c>
      <c r="J34" s="3">
        <f t="shared" si="4"/>
        <v>4.705</v>
      </c>
      <c r="K34" s="15">
        <v>470.5</v>
      </c>
      <c r="L34" s="4">
        <v>86.7</v>
      </c>
      <c r="M34" s="4">
        <v>10</v>
      </c>
      <c r="N34" s="4">
        <f t="shared" si="5"/>
        <v>29.4</v>
      </c>
      <c r="O34" s="4">
        <v>39.4</v>
      </c>
      <c r="P34" s="3">
        <v>2.52</v>
      </c>
      <c r="Q34" s="3">
        <v>0.51</v>
      </c>
      <c r="R34" s="9">
        <v>73.8</v>
      </c>
      <c r="S34" s="9">
        <v>39.2</v>
      </c>
      <c r="T34" s="9">
        <f t="shared" si="6"/>
        <v>34.599999999999994</v>
      </c>
      <c r="U34" s="10">
        <v>7.2</v>
      </c>
      <c r="V34" s="9">
        <v>64.8</v>
      </c>
    </row>
    <row r="35" spans="1:22" ht="12.75">
      <c r="A35" s="1">
        <v>33</v>
      </c>
      <c r="B35" t="s">
        <v>83</v>
      </c>
      <c r="C35" s="2">
        <v>1.778</v>
      </c>
      <c r="D35" s="2">
        <f aca="true" t="shared" si="7" ref="D35:D60">C35*3.6</f>
        <v>6.4008</v>
      </c>
      <c r="E35" s="3">
        <f aca="true" t="shared" si="8" ref="E35:E60">D35/1.852</f>
        <v>3.4561555075593953</v>
      </c>
      <c r="F35" s="2">
        <f t="shared" si="2"/>
        <v>0.3091999999999997</v>
      </c>
      <c r="G35" s="3">
        <v>5.94</v>
      </c>
      <c r="H35" s="4">
        <f aca="true" t="shared" si="9" ref="H35:H59">G35*6</f>
        <v>35.64</v>
      </c>
      <c r="I35" s="4">
        <v>135</v>
      </c>
      <c r="J35" s="3">
        <f aca="true" t="shared" si="10" ref="J35:J59">K35/100</f>
        <v>4.773</v>
      </c>
      <c r="K35">
        <v>477.3</v>
      </c>
      <c r="L35">
        <v>83.5</v>
      </c>
      <c r="M35">
        <v>8.4</v>
      </c>
      <c r="N35" s="4">
        <f aca="true" t="shared" si="11" ref="N35:N59">O35-M35</f>
        <v>26.700000000000003</v>
      </c>
      <c r="O35">
        <v>35.1</v>
      </c>
      <c r="P35">
        <v>2.56</v>
      </c>
      <c r="Q35">
        <v>0.51</v>
      </c>
      <c r="R35">
        <v>73.9</v>
      </c>
      <c r="S35">
        <v>35.1</v>
      </c>
      <c r="T35" s="9">
        <f aca="true" t="shared" si="12" ref="T35:T59">R35-S35</f>
        <v>38.800000000000004</v>
      </c>
      <c r="U35">
        <v>7.55</v>
      </c>
      <c r="V35" s="9">
        <v>68</v>
      </c>
    </row>
    <row r="36" spans="1:22" ht="12.75">
      <c r="A36" s="1">
        <v>34</v>
      </c>
      <c r="B36" t="s">
        <v>34</v>
      </c>
      <c r="C36" s="2">
        <v>1.776</v>
      </c>
      <c r="D36" s="2">
        <f t="shared" si="7"/>
        <v>6.3936</v>
      </c>
      <c r="E36" s="3">
        <f t="shared" si="8"/>
        <v>3.452267818574514</v>
      </c>
      <c r="F36" s="2">
        <f t="shared" si="2"/>
        <v>0.3163999999999998</v>
      </c>
      <c r="G36" s="3">
        <v>6.96</v>
      </c>
      <c r="H36" s="4">
        <f t="shared" si="9"/>
        <v>41.76</v>
      </c>
      <c r="I36" s="4">
        <v>135</v>
      </c>
      <c r="J36" s="3">
        <f t="shared" si="10"/>
        <v>4.138999999999999</v>
      </c>
      <c r="K36" s="15">
        <v>413.9</v>
      </c>
      <c r="L36" s="4">
        <v>74.4</v>
      </c>
      <c r="M36" s="4">
        <v>9.4</v>
      </c>
      <c r="N36" s="4">
        <f t="shared" si="11"/>
        <v>27.300000000000004</v>
      </c>
      <c r="O36" s="4">
        <v>36.7</v>
      </c>
      <c r="P36" s="3">
        <v>2.34</v>
      </c>
      <c r="Q36" s="3">
        <v>0.52</v>
      </c>
      <c r="R36" s="9">
        <v>56.1</v>
      </c>
      <c r="S36" s="9">
        <v>36.3</v>
      </c>
      <c r="T36" s="9">
        <f t="shared" si="12"/>
        <v>19.800000000000004</v>
      </c>
      <c r="U36" s="10">
        <v>5.83</v>
      </c>
      <c r="V36" s="9">
        <v>52.4</v>
      </c>
    </row>
    <row r="37" spans="1:22" ht="12.75">
      <c r="A37" s="1">
        <v>35</v>
      </c>
      <c r="B37" t="s">
        <v>84</v>
      </c>
      <c r="C37" s="2">
        <v>1.773</v>
      </c>
      <c r="D37" s="2">
        <f t="shared" si="7"/>
        <v>6.3828</v>
      </c>
      <c r="E37" s="3">
        <f t="shared" si="8"/>
        <v>3.446436285097192</v>
      </c>
      <c r="F37" s="2">
        <f t="shared" si="2"/>
        <v>0.3272000000000004</v>
      </c>
      <c r="G37" s="3">
        <v>5.85</v>
      </c>
      <c r="H37" s="4">
        <f t="shared" si="9"/>
        <v>35.099999999999994</v>
      </c>
      <c r="I37" s="4">
        <v>225</v>
      </c>
      <c r="J37" s="3">
        <f t="shared" si="10"/>
        <v>4.627</v>
      </c>
      <c r="K37" s="9">
        <v>462.7</v>
      </c>
      <c r="L37" s="9">
        <v>83.5</v>
      </c>
      <c r="M37" s="9">
        <v>8.3</v>
      </c>
      <c r="N37" s="9">
        <f t="shared" si="11"/>
        <v>26.8</v>
      </c>
      <c r="O37" s="9">
        <v>35.1</v>
      </c>
      <c r="P37" s="10">
        <v>2.54</v>
      </c>
      <c r="Q37" s="10">
        <v>0.53</v>
      </c>
      <c r="R37" s="9">
        <v>73.7</v>
      </c>
      <c r="S37" s="9">
        <v>35.2</v>
      </c>
      <c r="T37" s="9">
        <f t="shared" si="12"/>
        <v>38.5</v>
      </c>
      <c r="U37" s="10">
        <v>7.45</v>
      </c>
      <c r="V37" s="9">
        <v>67.1</v>
      </c>
    </row>
    <row r="38" spans="1:22" ht="12.75">
      <c r="A38" s="1">
        <v>36</v>
      </c>
      <c r="B38" t="s">
        <v>8</v>
      </c>
      <c r="C38" s="2">
        <v>1.751</v>
      </c>
      <c r="D38" s="2">
        <f t="shared" si="7"/>
        <v>6.303599999999999</v>
      </c>
      <c r="E38" s="3">
        <f t="shared" si="8"/>
        <v>3.4036717062634985</v>
      </c>
      <c r="F38" s="2">
        <f t="shared" si="2"/>
        <v>0.40640000000000054</v>
      </c>
      <c r="G38" s="3">
        <v>8.79</v>
      </c>
      <c r="H38" s="4">
        <f t="shared" si="9"/>
        <v>52.739999999999995</v>
      </c>
      <c r="I38" s="4">
        <v>135</v>
      </c>
      <c r="J38" s="3">
        <f t="shared" si="10"/>
        <v>6.343999999999999</v>
      </c>
      <c r="K38" s="15">
        <v>634.4</v>
      </c>
      <c r="L38" s="4">
        <v>68.7</v>
      </c>
      <c r="M38" s="4">
        <v>8.7</v>
      </c>
      <c r="N38" s="4">
        <f t="shared" si="11"/>
        <v>31.3</v>
      </c>
      <c r="O38" s="4">
        <v>40</v>
      </c>
      <c r="P38" s="3">
        <v>2.94</v>
      </c>
      <c r="Q38" s="3">
        <v>0.55</v>
      </c>
      <c r="R38" s="9">
        <v>56.3</v>
      </c>
      <c r="S38" s="9">
        <v>37.7</v>
      </c>
      <c r="T38" s="9">
        <f t="shared" si="12"/>
        <v>18.599999999999994</v>
      </c>
      <c r="U38" s="10">
        <v>5.84</v>
      </c>
      <c r="V38" s="9">
        <v>52.6</v>
      </c>
    </row>
    <row r="39" spans="1:22" ht="12.75">
      <c r="A39" s="1">
        <v>37</v>
      </c>
      <c r="B39" t="s">
        <v>29</v>
      </c>
      <c r="C39" s="2">
        <v>1.748</v>
      </c>
      <c r="D39" s="2">
        <f t="shared" si="7"/>
        <v>6.2928</v>
      </c>
      <c r="E39" s="3">
        <f t="shared" si="8"/>
        <v>3.397840172786177</v>
      </c>
      <c r="F39" s="2">
        <f t="shared" si="2"/>
        <v>0.41720000000000024</v>
      </c>
      <c r="G39" s="3">
        <v>5.67</v>
      </c>
      <c r="H39" s="4">
        <f t="shared" si="9"/>
        <v>34.019999999999996</v>
      </c>
      <c r="I39" s="4">
        <v>135</v>
      </c>
      <c r="J39" s="3">
        <f t="shared" si="10"/>
        <v>4.468999999999999</v>
      </c>
      <c r="K39" s="15">
        <v>446.9</v>
      </c>
      <c r="L39" s="4">
        <v>83.7</v>
      </c>
      <c r="M39" s="4">
        <v>8.1</v>
      </c>
      <c r="N39" s="4">
        <f t="shared" si="11"/>
        <v>24.4</v>
      </c>
      <c r="O39" s="4">
        <v>32.5</v>
      </c>
      <c r="P39" s="3">
        <v>2.54</v>
      </c>
      <c r="Q39" s="3">
        <v>0.57</v>
      </c>
      <c r="R39" s="9">
        <v>74</v>
      </c>
      <c r="S39" s="9">
        <v>33.3</v>
      </c>
      <c r="T39" s="9">
        <f t="shared" si="12"/>
        <v>40.7</v>
      </c>
      <c r="U39" s="10">
        <v>8.13</v>
      </c>
      <c r="V39" s="9">
        <v>73.2</v>
      </c>
    </row>
    <row r="40" spans="1:22" ht="12.75">
      <c r="A40" s="1">
        <v>38</v>
      </c>
      <c r="B40" t="s">
        <v>78</v>
      </c>
      <c r="C40" s="2">
        <v>1.748</v>
      </c>
      <c r="D40" s="2">
        <f t="shared" si="7"/>
        <v>6.2928</v>
      </c>
      <c r="E40" s="3">
        <f t="shared" si="8"/>
        <v>3.397840172786177</v>
      </c>
      <c r="F40" s="2">
        <f t="shared" si="2"/>
        <v>0.41720000000000024</v>
      </c>
      <c r="G40" s="3">
        <v>5.54</v>
      </c>
      <c r="H40" s="4">
        <f t="shared" si="9"/>
        <v>33.24</v>
      </c>
      <c r="I40" s="4">
        <v>135</v>
      </c>
      <c r="J40" s="3">
        <f t="shared" si="10"/>
        <v>4.582</v>
      </c>
      <c r="K40" s="15">
        <v>458.2</v>
      </c>
      <c r="L40" s="4">
        <v>83.5</v>
      </c>
      <c r="M40" s="4">
        <v>8</v>
      </c>
      <c r="N40" s="4">
        <f t="shared" si="11"/>
        <v>24.5</v>
      </c>
      <c r="O40" s="4">
        <v>32.5</v>
      </c>
      <c r="P40" s="3">
        <v>2.58</v>
      </c>
      <c r="Q40" s="3">
        <v>0.57</v>
      </c>
      <c r="R40" s="9">
        <v>75.1</v>
      </c>
      <c r="S40" s="9">
        <v>33.3</v>
      </c>
      <c r="T40" s="9">
        <f t="shared" si="12"/>
        <v>41.8</v>
      </c>
      <c r="U40" s="10">
        <v>8.24</v>
      </c>
      <c r="V40" s="9">
        <v>74.2</v>
      </c>
    </row>
    <row r="41" spans="1:22" ht="12.75">
      <c r="A41" s="1">
        <v>39</v>
      </c>
      <c r="B41" t="s">
        <v>26</v>
      </c>
      <c r="C41" s="2">
        <v>1.745</v>
      </c>
      <c r="D41" s="2">
        <f t="shared" si="7"/>
        <v>6.282000000000001</v>
      </c>
      <c r="E41" s="3">
        <f t="shared" si="8"/>
        <v>3.3920086393088558</v>
      </c>
      <c r="F41" s="2">
        <f t="shared" si="2"/>
        <v>0.42799999999999905</v>
      </c>
      <c r="G41" s="3">
        <v>7.47</v>
      </c>
      <c r="H41" s="4">
        <f t="shared" si="9"/>
        <v>44.82</v>
      </c>
      <c r="I41" s="4">
        <v>135</v>
      </c>
      <c r="J41" s="3">
        <f t="shared" si="10"/>
        <v>4.928999999999999</v>
      </c>
      <c r="K41" s="15">
        <v>492.9</v>
      </c>
      <c r="L41" s="4">
        <v>85.6</v>
      </c>
      <c r="M41" s="4">
        <v>10.2</v>
      </c>
      <c r="N41" s="4">
        <f t="shared" si="11"/>
        <v>28.500000000000004</v>
      </c>
      <c r="O41" s="4">
        <v>38.7</v>
      </c>
      <c r="P41" s="3">
        <v>2.73</v>
      </c>
      <c r="Q41" s="3">
        <v>0.48</v>
      </c>
      <c r="R41" s="9">
        <v>88.8</v>
      </c>
      <c r="S41" s="9">
        <v>36.6</v>
      </c>
      <c r="T41" s="9">
        <f t="shared" si="12"/>
        <v>52.199999999999996</v>
      </c>
      <c r="U41" s="10">
        <v>11.18</v>
      </c>
      <c r="V41" s="9">
        <v>100.6</v>
      </c>
    </row>
    <row r="42" spans="1:22" ht="12.75">
      <c r="A42" s="1">
        <v>40</v>
      </c>
      <c r="B42" t="s">
        <v>37</v>
      </c>
      <c r="C42" s="2">
        <v>1.742</v>
      </c>
      <c r="D42" s="2">
        <f t="shared" si="7"/>
        <v>6.2712</v>
      </c>
      <c r="E42" s="3">
        <f t="shared" si="8"/>
        <v>3.3861771058315333</v>
      </c>
      <c r="F42" s="2">
        <f t="shared" si="2"/>
        <v>0.43879999999999963</v>
      </c>
      <c r="G42" s="3">
        <v>6.29</v>
      </c>
      <c r="H42" s="4">
        <f t="shared" si="9"/>
        <v>37.74</v>
      </c>
      <c r="I42" s="4">
        <v>135</v>
      </c>
      <c r="J42" s="3">
        <f t="shared" si="10"/>
        <v>0</v>
      </c>
      <c r="K42" s="15"/>
      <c r="L42" s="4"/>
      <c r="M42" s="4"/>
      <c r="N42" s="4">
        <f t="shared" si="11"/>
        <v>0</v>
      </c>
      <c r="O42" s="4"/>
      <c r="P42" s="3"/>
      <c r="Q42" s="3"/>
      <c r="R42" s="9"/>
      <c r="S42" s="9"/>
      <c r="T42" s="9">
        <f t="shared" si="12"/>
        <v>0</v>
      </c>
      <c r="U42" s="10"/>
      <c r="V42" s="9"/>
    </row>
    <row r="43" spans="1:22" ht="12.75">
      <c r="A43" s="1">
        <v>41</v>
      </c>
      <c r="B43" t="s">
        <v>41</v>
      </c>
      <c r="C43" s="2">
        <v>1.74</v>
      </c>
      <c r="D43" s="2">
        <f t="shared" si="7"/>
        <v>6.264</v>
      </c>
      <c r="E43" s="3">
        <f t="shared" si="8"/>
        <v>3.3822894168466524</v>
      </c>
      <c r="F43" s="2">
        <f t="shared" si="2"/>
        <v>0.44599999999999973</v>
      </c>
      <c r="G43" s="3">
        <v>4.95</v>
      </c>
      <c r="H43" s="4">
        <f t="shared" si="9"/>
        <v>29.700000000000003</v>
      </c>
      <c r="I43" s="4">
        <v>135</v>
      </c>
      <c r="J43" s="3">
        <f t="shared" si="10"/>
        <v>0</v>
      </c>
      <c r="K43" s="15"/>
      <c r="L43" s="4"/>
      <c r="M43" s="4"/>
      <c r="N43" s="4">
        <f t="shared" si="11"/>
        <v>0</v>
      </c>
      <c r="O43" s="4"/>
      <c r="P43" s="3"/>
      <c r="Q43" s="3"/>
      <c r="R43" s="9"/>
      <c r="S43" s="9"/>
      <c r="T43" s="9">
        <f t="shared" si="12"/>
        <v>0</v>
      </c>
      <c r="U43" s="10"/>
      <c r="V43" s="9"/>
    </row>
    <row r="44" spans="1:22" ht="12.75">
      <c r="A44" s="1">
        <v>42</v>
      </c>
      <c r="B44" t="s">
        <v>10</v>
      </c>
      <c r="C44" s="2">
        <v>1.738</v>
      </c>
      <c r="D44" s="2">
        <f t="shared" si="7"/>
        <v>6.2568</v>
      </c>
      <c r="E44" s="3">
        <f t="shared" si="8"/>
        <v>3.378401727861771</v>
      </c>
      <c r="F44" s="2">
        <f t="shared" si="2"/>
        <v>0.4531999999999998</v>
      </c>
      <c r="G44" s="3">
        <v>8.8</v>
      </c>
      <c r="H44" s="4">
        <f t="shared" si="9"/>
        <v>52.800000000000004</v>
      </c>
      <c r="I44" s="4">
        <v>135</v>
      </c>
      <c r="J44" s="3">
        <f t="shared" si="10"/>
        <v>5.881</v>
      </c>
      <c r="K44" s="15">
        <v>588.1</v>
      </c>
      <c r="L44" s="4">
        <v>83.9</v>
      </c>
      <c r="M44" s="4">
        <v>6.5</v>
      </c>
      <c r="N44" s="4">
        <f t="shared" si="11"/>
        <v>34.3</v>
      </c>
      <c r="O44" s="4">
        <v>40.8</v>
      </c>
      <c r="P44" s="3">
        <v>2.93</v>
      </c>
      <c r="Q44" s="3">
        <v>0.54</v>
      </c>
      <c r="R44" s="9">
        <v>67.9</v>
      </c>
      <c r="S44" s="9">
        <v>39.8</v>
      </c>
      <c r="T44" s="9">
        <f t="shared" si="12"/>
        <v>28.10000000000001</v>
      </c>
      <c r="U44" s="10">
        <v>6.75</v>
      </c>
      <c r="V44" s="9">
        <v>60.8</v>
      </c>
    </row>
    <row r="45" spans="1:22" ht="12.75">
      <c r="A45" s="1">
        <v>43</v>
      </c>
      <c r="B45" t="s">
        <v>40</v>
      </c>
      <c r="C45" s="2">
        <v>1.735</v>
      </c>
      <c r="D45" s="2">
        <f t="shared" si="7"/>
        <v>6.246</v>
      </c>
      <c r="E45" s="3">
        <f t="shared" si="8"/>
        <v>3.3725701943844495</v>
      </c>
      <c r="F45" s="2">
        <f t="shared" si="2"/>
        <v>0.4639999999999995</v>
      </c>
      <c r="G45" s="3">
        <v>6.02</v>
      </c>
      <c r="H45" s="4">
        <f t="shared" si="9"/>
        <v>36.12</v>
      </c>
      <c r="I45" s="4">
        <v>135</v>
      </c>
      <c r="J45" s="3">
        <f t="shared" si="10"/>
        <v>0</v>
      </c>
      <c r="K45" s="15"/>
      <c r="L45" s="4"/>
      <c r="M45" s="4"/>
      <c r="N45" s="4">
        <f t="shared" si="11"/>
        <v>0</v>
      </c>
      <c r="O45" s="4"/>
      <c r="P45" s="3"/>
      <c r="Q45" s="3"/>
      <c r="R45" s="9"/>
      <c r="S45" s="9"/>
      <c r="T45" s="9">
        <f t="shared" si="12"/>
        <v>0</v>
      </c>
      <c r="U45" s="10"/>
      <c r="V45" s="9"/>
    </row>
    <row r="46" spans="1:22" ht="12.75">
      <c r="A46" s="1">
        <v>44</v>
      </c>
      <c r="B46" t="s">
        <v>75</v>
      </c>
      <c r="C46" s="2">
        <v>1.733</v>
      </c>
      <c r="D46" s="2">
        <f t="shared" si="7"/>
        <v>6.2388</v>
      </c>
      <c r="E46" s="3">
        <f t="shared" si="8"/>
        <v>3.368682505399568</v>
      </c>
      <c r="F46" s="2">
        <f t="shared" si="2"/>
        <v>0.4711999999999996</v>
      </c>
      <c r="G46" s="3">
        <v>6.38</v>
      </c>
      <c r="H46" s="4">
        <f t="shared" si="9"/>
        <v>38.28</v>
      </c>
      <c r="I46" s="4">
        <v>135</v>
      </c>
      <c r="J46" s="3">
        <f t="shared" si="10"/>
        <v>5.3389999999999995</v>
      </c>
      <c r="K46" s="15">
        <v>533.9</v>
      </c>
      <c r="L46" s="4">
        <v>69.9</v>
      </c>
      <c r="M46" s="4">
        <v>12.6</v>
      </c>
      <c r="N46" s="4">
        <f t="shared" si="11"/>
        <v>24.6</v>
      </c>
      <c r="O46" s="4">
        <v>37.2</v>
      </c>
      <c r="P46" s="3">
        <v>2.86</v>
      </c>
      <c r="Q46" s="3">
        <v>0.57</v>
      </c>
      <c r="R46" s="9">
        <v>55.2</v>
      </c>
      <c r="S46" s="9">
        <v>35.7</v>
      </c>
      <c r="T46" s="9">
        <f t="shared" si="12"/>
        <v>19.5</v>
      </c>
      <c r="U46" s="10">
        <v>4.39</v>
      </c>
      <c r="V46" s="9">
        <v>39.5</v>
      </c>
    </row>
    <row r="47" spans="1:22" ht="12.75">
      <c r="A47" s="1">
        <v>45</v>
      </c>
      <c r="B47" t="s">
        <v>36</v>
      </c>
      <c r="C47" s="2">
        <v>1.722</v>
      </c>
      <c r="D47" s="2">
        <f t="shared" si="7"/>
        <v>6.1992</v>
      </c>
      <c r="E47" s="3">
        <f t="shared" si="8"/>
        <v>3.347300215982721</v>
      </c>
      <c r="F47" s="2">
        <f t="shared" si="2"/>
        <v>0.5107999999999997</v>
      </c>
      <c r="G47" s="3">
        <v>6.56</v>
      </c>
      <c r="H47" s="4">
        <f t="shared" si="9"/>
        <v>39.36</v>
      </c>
      <c r="I47" s="4">
        <v>135</v>
      </c>
      <c r="J47" s="3">
        <f t="shared" si="10"/>
        <v>0</v>
      </c>
      <c r="K47" s="15"/>
      <c r="L47" s="4"/>
      <c r="M47" s="4"/>
      <c r="N47" s="4">
        <f t="shared" si="11"/>
        <v>0</v>
      </c>
      <c r="O47" s="4"/>
      <c r="P47" s="3"/>
      <c r="Q47" s="3"/>
      <c r="R47" s="9"/>
      <c r="S47" s="9"/>
      <c r="T47" s="9">
        <f t="shared" si="12"/>
        <v>0</v>
      </c>
      <c r="U47" s="10"/>
      <c r="V47" s="9"/>
    </row>
    <row r="48" spans="1:22" ht="12.75">
      <c r="A48" s="1">
        <v>46</v>
      </c>
      <c r="B48" t="s">
        <v>66</v>
      </c>
      <c r="C48" s="2">
        <v>1.714</v>
      </c>
      <c r="D48" s="2">
        <f t="shared" si="7"/>
        <v>6.1704</v>
      </c>
      <c r="E48" s="3">
        <f t="shared" si="8"/>
        <v>3.3317494600431963</v>
      </c>
      <c r="F48" s="2">
        <f t="shared" si="2"/>
        <v>0.5396000000000001</v>
      </c>
      <c r="G48" s="3">
        <v>7.77</v>
      </c>
      <c r="H48" s="4">
        <f t="shared" si="9"/>
        <v>46.62</v>
      </c>
      <c r="I48" s="4">
        <v>150</v>
      </c>
      <c r="J48" s="3">
        <f t="shared" si="10"/>
        <v>5.1770000000000005</v>
      </c>
      <c r="K48" s="15">
        <v>517.7</v>
      </c>
      <c r="L48" s="4">
        <v>75</v>
      </c>
      <c r="M48" s="4">
        <v>18.8</v>
      </c>
      <c r="N48" s="4">
        <f t="shared" si="11"/>
        <v>24.999999999999996</v>
      </c>
      <c r="O48" s="4">
        <v>43.8</v>
      </c>
      <c r="P48" s="3">
        <v>3.03</v>
      </c>
      <c r="Q48" s="3">
        <v>0.51</v>
      </c>
      <c r="R48" s="9">
        <v>58.9</v>
      </c>
      <c r="S48" s="9">
        <v>42.8</v>
      </c>
      <c r="T48" s="9">
        <f t="shared" si="12"/>
        <v>16.1</v>
      </c>
      <c r="U48" s="10">
        <v>4.54</v>
      </c>
      <c r="V48" s="9">
        <v>45.4</v>
      </c>
    </row>
    <row r="49" spans="1:22" ht="12.75">
      <c r="A49" s="1">
        <v>47</v>
      </c>
      <c r="B49" t="s">
        <v>70</v>
      </c>
      <c r="C49" s="2">
        <v>1.713</v>
      </c>
      <c r="D49" s="2">
        <f t="shared" si="7"/>
        <v>6.1668</v>
      </c>
      <c r="E49" s="3">
        <f t="shared" si="8"/>
        <v>3.329805615550756</v>
      </c>
      <c r="F49" s="2">
        <f t="shared" si="2"/>
        <v>0.5431999999999997</v>
      </c>
      <c r="G49" s="3">
        <v>7.42</v>
      </c>
      <c r="H49" s="4">
        <f t="shared" si="9"/>
        <v>44.519999999999996</v>
      </c>
      <c r="I49" s="4">
        <v>135</v>
      </c>
      <c r="J49" s="3">
        <f t="shared" si="10"/>
        <v>4.979</v>
      </c>
      <c r="K49" s="15">
        <v>497.9</v>
      </c>
      <c r="L49" s="4">
        <v>94.8</v>
      </c>
      <c r="M49" s="4">
        <v>8.7</v>
      </c>
      <c r="N49" s="4">
        <f t="shared" si="11"/>
        <v>27.099999999999998</v>
      </c>
      <c r="O49" s="4">
        <v>35.8</v>
      </c>
      <c r="P49" s="3">
        <v>2.84</v>
      </c>
      <c r="Q49" s="3">
        <v>0.5</v>
      </c>
      <c r="R49" s="9">
        <v>104.9</v>
      </c>
      <c r="S49" s="9">
        <v>34.9</v>
      </c>
      <c r="T49" s="9">
        <f t="shared" si="12"/>
        <v>70</v>
      </c>
      <c r="U49" s="10">
        <v>14.41</v>
      </c>
      <c r="V49" s="9">
        <v>129.7</v>
      </c>
    </row>
    <row r="50" spans="1:22" ht="12.75">
      <c r="A50" s="1">
        <v>48</v>
      </c>
      <c r="B50" t="s">
        <v>30</v>
      </c>
      <c r="C50" s="2">
        <v>1.71</v>
      </c>
      <c r="D50" s="2">
        <f t="shared" si="7"/>
        <v>6.156</v>
      </c>
      <c r="E50" s="3">
        <f t="shared" si="8"/>
        <v>3.3239740820734336</v>
      </c>
      <c r="F50" s="2">
        <f t="shared" si="2"/>
        <v>0.5540000000000003</v>
      </c>
      <c r="G50" s="3">
        <v>6.47</v>
      </c>
      <c r="H50" s="4">
        <f t="shared" si="9"/>
        <v>38.82</v>
      </c>
      <c r="I50" s="4">
        <v>135</v>
      </c>
      <c r="J50" s="3">
        <f t="shared" si="10"/>
        <v>0</v>
      </c>
      <c r="K50" s="15"/>
      <c r="L50" s="4"/>
      <c r="M50" s="4"/>
      <c r="N50" s="4">
        <f t="shared" si="11"/>
        <v>0</v>
      </c>
      <c r="O50" s="4"/>
      <c r="P50" s="3"/>
      <c r="Q50" s="3"/>
      <c r="R50" s="9"/>
      <c r="S50" s="9"/>
      <c r="T50" s="9">
        <f t="shared" si="12"/>
        <v>0</v>
      </c>
      <c r="U50" s="10"/>
      <c r="V50" s="9"/>
    </row>
    <row r="51" spans="1:22" ht="12.75">
      <c r="A51" s="1">
        <v>49</v>
      </c>
      <c r="B51" t="s">
        <v>39</v>
      </c>
      <c r="C51" s="2">
        <v>1.71</v>
      </c>
      <c r="D51" s="2">
        <f t="shared" si="7"/>
        <v>6.156</v>
      </c>
      <c r="E51" s="3">
        <f t="shared" si="8"/>
        <v>3.3239740820734336</v>
      </c>
      <c r="F51" s="2">
        <f t="shared" si="2"/>
        <v>0.5540000000000003</v>
      </c>
      <c r="G51" s="3">
        <v>5.83</v>
      </c>
      <c r="H51" s="4">
        <f t="shared" si="9"/>
        <v>34.980000000000004</v>
      </c>
      <c r="I51" s="4">
        <v>135</v>
      </c>
      <c r="J51" s="3">
        <f t="shared" si="10"/>
        <v>4.4030000000000005</v>
      </c>
      <c r="K51" s="15">
        <v>440.3</v>
      </c>
      <c r="L51" s="4">
        <v>76.5</v>
      </c>
      <c r="M51" s="4">
        <v>10.4</v>
      </c>
      <c r="N51" s="4">
        <f t="shared" si="11"/>
        <v>23.6</v>
      </c>
      <c r="O51" s="4">
        <v>34</v>
      </c>
      <c r="P51" s="3">
        <v>2.58</v>
      </c>
      <c r="Q51" s="3">
        <v>0.64</v>
      </c>
      <c r="R51" s="9">
        <v>73.9</v>
      </c>
      <c r="S51" s="9"/>
      <c r="T51" s="9">
        <f t="shared" si="12"/>
        <v>73.9</v>
      </c>
      <c r="U51" s="10"/>
      <c r="V51" s="9"/>
    </row>
    <row r="52" spans="1:22" ht="12.75">
      <c r="A52" s="1">
        <v>50</v>
      </c>
      <c r="B52" t="s">
        <v>24</v>
      </c>
      <c r="C52" s="2">
        <v>1.709</v>
      </c>
      <c r="D52" s="2">
        <f t="shared" si="7"/>
        <v>6.1524</v>
      </c>
      <c r="E52" s="3">
        <f t="shared" si="8"/>
        <v>3.3220302375809934</v>
      </c>
      <c r="F52" s="2">
        <f t="shared" si="2"/>
        <v>0.5575999999999999</v>
      </c>
      <c r="G52" s="3">
        <v>6.67</v>
      </c>
      <c r="H52" s="4">
        <f t="shared" si="9"/>
        <v>40.019999999999996</v>
      </c>
      <c r="I52" s="4">
        <v>135</v>
      </c>
      <c r="J52" s="3">
        <f t="shared" si="10"/>
        <v>0</v>
      </c>
      <c r="K52" s="15"/>
      <c r="L52" s="4"/>
      <c r="M52" s="4"/>
      <c r="N52" s="4">
        <f t="shared" si="11"/>
        <v>0</v>
      </c>
      <c r="O52" s="4"/>
      <c r="P52" s="3"/>
      <c r="Q52" s="3"/>
      <c r="R52" s="9"/>
      <c r="S52" s="9"/>
      <c r="T52" s="9">
        <f t="shared" si="12"/>
        <v>0</v>
      </c>
      <c r="U52" s="10"/>
      <c r="V52" s="9"/>
    </row>
    <row r="53" spans="1:22" ht="12.75">
      <c r="A53" s="1">
        <v>51</v>
      </c>
      <c r="B53" t="s">
        <v>74</v>
      </c>
      <c r="C53" s="2">
        <v>1.709</v>
      </c>
      <c r="D53" s="2">
        <f t="shared" si="7"/>
        <v>6.1524</v>
      </c>
      <c r="E53" s="3">
        <f t="shared" si="8"/>
        <v>3.3220302375809934</v>
      </c>
      <c r="F53" s="2">
        <f t="shared" si="2"/>
        <v>0.5575999999999999</v>
      </c>
      <c r="G53" s="3">
        <v>5.97</v>
      </c>
      <c r="H53" s="4">
        <f t="shared" si="9"/>
        <v>35.82</v>
      </c>
      <c r="I53" s="4">
        <v>135</v>
      </c>
      <c r="J53" s="3">
        <f t="shared" si="10"/>
        <v>4.18</v>
      </c>
      <c r="K53" s="15">
        <v>418</v>
      </c>
      <c r="L53" s="4">
        <v>90.2</v>
      </c>
      <c r="M53" s="4">
        <v>13.1</v>
      </c>
      <c r="N53" s="4">
        <f t="shared" si="11"/>
        <v>30.699999999999996</v>
      </c>
      <c r="O53" s="4">
        <v>43.8</v>
      </c>
      <c r="P53" s="3">
        <v>2.59</v>
      </c>
      <c r="Q53" s="3">
        <v>0.5</v>
      </c>
      <c r="R53" s="9"/>
      <c r="S53" s="9"/>
      <c r="T53" s="9">
        <f t="shared" si="12"/>
        <v>0</v>
      </c>
      <c r="U53" s="10"/>
      <c r="V53" s="9"/>
    </row>
    <row r="54" spans="1:22" ht="12.75">
      <c r="A54" s="1">
        <v>52</v>
      </c>
      <c r="B54" t="s">
        <v>38</v>
      </c>
      <c r="C54" s="2">
        <v>1.702</v>
      </c>
      <c r="D54" s="2">
        <f t="shared" si="7"/>
        <v>6.1272</v>
      </c>
      <c r="E54" s="3">
        <f t="shared" si="8"/>
        <v>3.308423326133909</v>
      </c>
      <c r="F54" s="2">
        <f t="shared" si="2"/>
        <v>0.5827999999999998</v>
      </c>
      <c r="G54" s="3">
        <v>6.56</v>
      </c>
      <c r="H54" s="4">
        <f t="shared" si="9"/>
        <v>39.36</v>
      </c>
      <c r="I54" s="4">
        <v>135</v>
      </c>
      <c r="J54" s="3">
        <f t="shared" si="10"/>
        <v>0</v>
      </c>
      <c r="K54" s="15"/>
      <c r="L54" s="4"/>
      <c r="M54" s="4"/>
      <c r="N54" s="4">
        <f t="shared" si="11"/>
        <v>0</v>
      </c>
      <c r="O54" s="4"/>
      <c r="P54" s="3"/>
      <c r="Q54" s="3"/>
      <c r="R54" s="9"/>
      <c r="S54" s="9"/>
      <c r="T54" s="9">
        <f t="shared" si="12"/>
        <v>0</v>
      </c>
      <c r="U54" s="10"/>
      <c r="V54" s="9"/>
    </row>
    <row r="55" spans="1:22" ht="12.75">
      <c r="A55" s="1">
        <v>53</v>
      </c>
      <c r="B55" t="s">
        <v>71</v>
      </c>
      <c r="C55" s="2">
        <v>1.673</v>
      </c>
      <c r="D55" s="2">
        <f t="shared" si="7"/>
        <v>6.0228</v>
      </c>
      <c r="E55" s="3">
        <f t="shared" si="8"/>
        <v>3.252051835853132</v>
      </c>
      <c r="F55" s="2">
        <f t="shared" si="2"/>
        <v>0.6871999999999998</v>
      </c>
      <c r="G55" s="3">
        <v>8.5</v>
      </c>
      <c r="H55" s="4">
        <f t="shared" si="9"/>
        <v>51</v>
      </c>
      <c r="I55" s="4">
        <v>135</v>
      </c>
      <c r="J55" s="3">
        <f t="shared" si="10"/>
        <v>5.033</v>
      </c>
      <c r="K55" s="15">
        <v>503.3</v>
      </c>
      <c r="L55" s="4">
        <v>81</v>
      </c>
      <c r="M55" s="4">
        <v>13.7</v>
      </c>
      <c r="N55" s="4">
        <f t="shared" si="11"/>
        <v>34.900000000000006</v>
      </c>
      <c r="O55" s="4">
        <v>48.6</v>
      </c>
      <c r="P55" s="3">
        <v>3.01</v>
      </c>
      <c r="Q55" s="3">
        <v>0.58</v>
      </c>
      <c r="R55" s="9">
        <v>70.9</v>
      </c>
      <c r="S55" s="9">
        <v>43.7</v>
      </c>
      <c r="T55" s="9">
        <f t="shared" si="12"/>
        <v>27.200000000000003</v>
      </c>
      <c r="U55" s="10">
        <v>7.63</v>
      </c>
      <c r="V55" s="9">
        <v>68.7</v>
      </c>
    </row>
    <row r="56" spans="1:22" ht="12.75">
      <c r="A56" s="1">
        <v>54</v>
      </c>
      <c r="B56" t="s">
        <v>43</v>
      </c>
      <c r="C56" s="2">
        <v>1.662</v>
      </c>
      <c r="D56" s="2">
        <f t="shared" si="7"/>
        <v>5.9832</v>
      </c>
      <c r="E56" s="3">
        <f t="shared" si="8"/>
        <v>3.230669546436285</v>
      </c>
      <c r="F56" s="2">
        <f t="shared" si="2"/>
        <v>0.7267999999999999</v>
      </c>
      <c r="G56" s="3">
        <v>5.43</v>
      </c>
      <c r="H56" s="4">
        <f t="shared" si="9"/>
        <v>32.58</v>
      </c>
      <c r="I56" s="4">
        <v>135</v>
      </c>
      <c r="J56" s="3">
        <f t="shared" si="10"/>
        <v>4.437</v>
      </c>
      <c r="K56" s="15">
        <v>443.7</v>
      </c>
      <c r="L56" s="4">
        <v>84.3</v>
      </c>
      <c r="M56" s="4">
        <v>6.8</v>
      </c>
      <c r="N56" s="4">
        <f t="shared" si="11"/>
        <v>24.4</v>
      </c>
      <c r="O56" s="4">
        <v>31.2</v>
      </c>
      <c r="P56" s="3">
        <v>2.93</v>
      </c>
      <c r="Q56" s="3">
        <v>0.55</v>
      </c>
      <c r="R56" s="9">
        <v>81.3</v>
      </c>
      <c r="S56" s="9">
        <v>30.4</v>
      </c>
      <c r="T56" s="9">
        <f t="shared" si="12"/>
        <v>50.9</v>
      </c>
      <c r="U56" s="10">
        <v>10.7</v>
      </c>
      <c r="V56" s="9">
        <v>96.3</v>
      </c>
    </row>
    <row r="57" spans="1:22" ht="12.75">
      <c r="A57" s="1">
        <v>55</v>
      </c>
      <c r="B57" t="s">
        <v>35</v>
      </c>
      <c r="C57" s="2">
        <v>1.65</v>
      </c>
      <c r="D57" s="2">
        <f t="shared" si="7"/>
        <v>5.9399999999999995</v>
      </c>
      <c r="E57" s="3">
        <f t="shared" si="8"/>
        <v>3.2073434125269973</v>
      </c>
      <c r="F57" s="2">
        <f t="shared" si="2"/>
        <v>0.7700000000000005</v>
      </c>
      <c r="G57" s="3">
        <v>7.11</v>
      </c>
      <c r="H57" s="4">
        <f t="shared" si="9"/>
        <v>42.660000000000004</v>
      </c>
      <c r="I57" s="4">
        <v>135</v>
      </c>
      <c r="J57" s="3">
        <f t="shared" si="10"/>
        <v>0</v>
      </c>
      <c r="K57" s="15"/>
      <c r="L57" s="4"/>
      <c r="M57" s="4"/>
      <c r="N57" s="4">
        <f t="shared" si="11"/>
        <v>0</v>
      </c>
      <c r="O57" s="4"/>
      <c r="P57" s="3"/>
      <c r="Q57" s="3"/>
      <c r="R57" s="9"/>
      <c r="S57" s="9"/>
      <c r="T57" s="9">
        <f t="shared" si="12"/>
        <v>0</v>
      </c>
      <c r="U57" s="10"/>
      <c r="V57" s="9"/>
    </row>
    <row r="58" spans="1:22" ht="12.75">
      <c r="A58" s="1">
        <v>56</v>
      </c>
      <c r="B58" t="s">
        <v>42</v>
      </c>
      <c r="C58" s="2">
        <v>1.637</v>
      </c>
      <c r="D58" s="2">
        <f t="shared" si="7"/>
        <v>5.8932</v>
      </c>
      <c r="E58" s="3">
        <f t="shared" si="8"/>
        <v>3.18207343412527</v>
      </c>
      <c r="F58" s="2">
        <f t="shared" si="2"/>
        <v>0.8167999999999997</v>
      </c>
      <c r="G58" s="3">
        <v>5.39</v>
      </c>
      <c r="H58" s="4">
        <f t="shared" si="9"/>
        <v>32.339999999999996</v>
      </c>
      <c r="I58" s="4">
        <v>135</v>
      </c>
      <c r="J58" s="3">
        <f t="shared" si="10"/>
        <v>0</v>
      </c>
      <c r="K58" s="15"/>
      <c r="L58" s="4"/>
      <c r="M58" s="4"/>
      <c r="N58" s="4">
        <f t="shared" si="11"/>
        <v>0</v>
      </c>
      <c r="O58" s="4"/>
      <c r="P58" s="3"/>
      <c r="Q58" s="3"/>
      <c r="R58" s="9"/>
      <c r="S58" s="9"/>
      <c r="T58" s="9">
        <f t="shared" si="12"/>
        <v>0</v>
      </c>
      <c r="U58" s="10"/>
      <c r="V58" s="9"/>
    </row>
    <row r="59" spans="1:22" ht="12.75">
      <c r="A59" s="1">
        <v>57</v>
      </c>
      <c r="B59" t="s">
        <v>28</v>
      </c>
      <c r="C59" s="2"/>
      <c r="D59" s="2">
        <f t="shared" si="7"/>
        <v>0</v>
      </c>
      <c r="E59" s="3">
        <f t="shared" si="8"/>
        <v>0</v>
      </c>
      <c r="F59" s="2">
        <f t="shared" si="2"/>
        <v>6.71</v>
      </c>
      <c r="G59" s="3">
        <v>6.69</v>
      </c>
      <c r="H59" s="4">
        <f t="shared" si="9"/>
        <v>40.14</v>
      </c>
      <c r="I59" s="4">
        <v>135</v>
      </c>
      <c r="J59" s="3">
        <f t="shared" si="10"/>
        <v>0</v>
      </c>
      <c r="K59" s="15"/>
      <c r="L59" s="4"/>
      <c r="M59" s="4"/>
      <c r="N59" s="4">
        <f t="shared" si="11"/>
        <v>0</v>
      </c>
      <c r="O59" s="4"/>
      <c r="P59" s="3"/>
      <c r="Q59" s="3"/>
      <c r="R59" s="9"/>
      <c r="S59" s="9"/>
      <c r="T59" s="9">
        <f t="shared" si="12"/>
        <v>0</v>
      </c>
      <c r="U59" s="10"/>
      <c r="V59" s="9"/>
    </row>
    <row r="60" spans="1:6" ht="12.75">
      <c r="A60" s="1">
        <v>58</v>
      </c>
      <c r="D60" s="2">
        <f t="shared" si="7"/>
        <v>0</v>
      </c>
      <c r="E60" s="3">
        <f t="shared" si="8"/>
        <v>0</v>
      </c>
      <c r="F60" s="2">
        <f t="shared" si="2"/>
        <v>6.71</v>
      </c>
    </row>
    <row r="61" ht="12.75">
      <c r="A61" s="1">
        <v>59</v>
      </c>
    </row>
    <row r="62" ht="12.75">
      <c r="A62" s="1">
        <v>60</v>
      </c>
    </row>
    <row r="63" ht="12.75">
      <c r="A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Wien, Studentenlizenz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dorota zajaczkowska</cp:lastModifiedBy>
  <cp:lastPrinted>2012-02-15T16:40:20Z</cp:lastPrinted>
  <dcterms:created xsi:type="dcterms:W3CDTF">2012-02-14T15:44:41Z</dcterms:created>
  <dcterms:modified xsi:type="dcterms:W3CDTF">2013-11-18T18:07:02Z</dcterms:modified>
  <cp:category/>
  <cp:version/>
  <cp:contentType/>
  <cp:contentStatus/>
</cp:coreProperties>
</file>